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defaultThemeVersion="124226"/>
  <mc:AlternateContent xmlns:mc="http://schemas.openxmlformats.org/markup-compatibility/2006">
    <mc:Choice Requires="x15">
      <x15ac:absPath xmlns:x15ac="http://schemas.microsoft.com/office/spreadsheetml/2010/11/ac" url="C:\Users\stefan\Desktop\Formular RI KA103 2018\"/>
    </mc:Choice>
  </mc:AlternateContent>
  <xr:revisionPtr revIDLastSave="0" documentId="13_ncr:1_{820EE085-9682-492D-B2F6-84E468E70825}" xr6:coauthVersionLast="40" xr6:coauthVersionMax="40" xr10:uidLastSave="{00000000-0000-0000-0000-000000000000}"/>
  <bookViews>
    <workbookView xWindow="-120" yWindow="-120" windowWidth="29040" windowHeight="15840" tabRatio="703" xr2:uid="{00000000-000D-0000-FFFF-FFFF00000000}"/>
  </bookViews>
  <sheets>
    <sheet name="Raport intermediar" sheetId="1" r:id="rId1"/>
    <sheet name="- EXPLICATII -" sheetId="6" r:id="rId2"/>
    <sheet name="Transferuri notificate" sheetId="4" r:id="rId3"/>
    <sheet name="Formular notificare_transfer" sheetId="5" r:id="rId4"/>
    <sheet name="Sprijin pentru nevoi speciale" sheetId="7" r:id="rId5"/>
  </sheets>
  <externalReferences>
    <externalReference r:id="rId6"/>
  </externalReferences>
  <definedNames>
    <definedName name="AwardedMOBgrant" localSheetId="4">#REF!</definedName>
    <definedName name="AwardedMOBgrant">'Raport intermediar'!$P$9</definedName>
    <definedName name="Awardedmobilityperiods" localSheetId="4">#REF!</definedName>
    <definedName name="Awardedmobilityperiods">'Raport intermediar'!$O$9</definedName>
    <definedName name="AwardedOS" localSheetId="4">#REF!</definedName>
    <definedName name="AwardedOS">'Raport intermediar'!$C$22</definedName>
    <definedName name="AwardedSMgrant" localSheetId="4">#REF!</definedName>
    <definedName name="AwardedSMgrant">'Raport intermediar'!$H$9</definedName>
    <definedName name="awardedtotalgrant" localSheetId="4">#REF!</definedName>
    <definedName name="awardedtotalgrant">'Raport intermediar'!#REF!</definedName>
    <definedName name="AwardedTSgrant" localSheetId="4">#REF!</definedName>
    <definedName name="AwardedTSgrant">'Raport intermediar'!$N$9</definedName>
    <definedName name="contract_list">[1]MasterData!$AF$2:$AY$70</definedName>
    <definedName name="Countries">#REF!</definedName>
    <definedName name="eligiblegrantuse" localSheetId="4">#REF!</definedName>
    <definedName name="eligiblegrantuse">'Raport intermediar'!#REF!</definedName>
    <definedName name="esttotalgrantuse" localSheetId="4">#REF!</definedName>
    <definedName name="esttotalgrantuse">'Raport intermediar'!#REF!</definedName>
    <definedName name="esttotalMobgrant" localSheetId="4">#REF!</definedName>
    <definedName name="esttotalMobgrant">'Raport intermediar'!$P$17</definedName>
    <definedName name="Grantbalance" localSheetId="4">#REF!</definedName>
    <definedName name="Grantbalance">'Raport intermediar'!$P$17</definedName>
    <definedName name="OMtoSMP">'Transferuri notificate'!$D$15</definedName>
    <definedName name="OMtoSMS">'Transferuri notificate'!$D$14</definedName>
    <definedName name="OMtoSTA">'Transferuri notificate'!$D$16</definedName>
    <definedName name="OMtoSTT">'Transferuri notificate'!$D$17</definedName>
    <definedName name="Paymentreceived" localSheetId="4">#REF!</definedName>
    <definedName name="Paymentreceived">'Raport intermediar'!#REF!</definedName>
    <definedName name="Plannedmobilityperiods" localSheetId="4">#REF!</definedName>
    <definedName name="Plannedmobilityperiods">'Raport intermediar'!$O$20</definedName>
    <definedName name="PlannedSMgrantuse" localSheetId="4">#REF!</definedName>
    <definedName name="PlannedSMgrantuse">'Raport intermediar'!$H$20</definedName>
    <definedName name="Plannedtotalgrantuse" localSheetId="4">#REF!</definedName>
    <definedName name="Plannedtotalgrantuse">'Raport intermediar'!$P$20</definedName>
    <definedName name="PlannedTSgrantuse" localSheetId="4">#REF!</definedName>
    <definedName name="PlannedTSgrantuse">'Raport intermediar'!$N$20</definedName>
    <definedName name="_xlnm.Print_Area" localSheetId="3">'Formular notificare_transfer'!$B$2:$L$38</definedName>
    <definedName name="_xlnm.Print_Area" localSheetId="0">'Raport intermediar'!$B$1:$P$32</definedName>
    <definedName name="Realisedmobilityperiods" localSheetId="4">#REF!</definedName>
    <definedName name="Realisedmobilityperiods">'Raport intermediar'!$O$15</definedName>
    <definedName name="RealisedSMgrant" localSheetId="4">#REF!</definedName>
    <definedName name="RealisedSMgrant">'Raport intermediar'!$H$15</definedName>
    <definedName name="Realisedtotalgrant" localSheetId="4">#REF!</definedName>
    <definedName name="Realisedtotalgrant">'Raport intermediar'!$P$15</definedName>
    <definedName name="RealisedTSgrant" localSheetId="4">#REF!</definedName>
    <definedName name="RealisedTSgrant">'Raport intermediar'!$N$15</definedName>
    <definedName name="RecalulatedOS" localSheetId="4">#REF!</definedName>
    <definedName name="RecalulatedOS">'Raport intermediar'!#REF!</definedName>
    <definedName name="RecalulatedOSaftertransfers" localSheetId="4">#REF!</definedName>
    <definedName name="RecalulatedOSaftertransfers">'Raport intermediar'!$C$26</definedName>
    <definedName name="RecalulatedrealOSaftertransfers" localSheetId="4">#REF!</definedName>
    <definedName name="RecalulatedrealOSaftertransfers">'Raport intermediar'!$C$25</definedName>
    <definedName name="Requestedadditionalgrant" localSheetId="4">#REF!</definedName>
    <definedName name="Requestedadditionalgrant">'Raport intermediar'!#REF!</definedName>
    <definedName name="SMaftertransfer" localSheetId="4">#REF!</definedName>
    <definedName name="SMaftertransfer">'Raport intermediar'!$H$14</definedName>
    <definedName name="SMgrantbalance" localSheetId="4">#REF!</definedName>
    <definedName name="SMgrantbalance">'Raport intermediar'!$H$17</definedName>
    <definedName name="SMPtoSMS">'Transferuri notificate'!$D$7</definedName>
    <definedName name="SMStoSMP">'Transferuri notificate'!$D$6</definedName>
    <definedName name="STaftertransfer" localSheetId="4">#REF!</definedName>
    <definedName name="STaftertransfer">'Raport intermediar'!$N$14</definedName>
    <definedName name="STAtoSMP">'Transferuri notificate'!$D$9</definedName>
    <definedName name="STAtoSMS">'Transferuri notificate'!$D$8</definedName>
    <definedName name="STAtoSTT">'Transferuri notificate'!$D$10</definedName>
    <definedName name="STTtoSMP">'Transferuri notificate'!$D$12</definedName>
    <definedName name="STTtoSMS">'Transferuri notificate'!$D$11</definedName>
    <definedName name="STTtoSTA">'Transferuri notificate'!$D$13</definedName>
    <definedName name="toSMfromOS" localSheetId="4">#REF!</definedName>
    <definedName name="toSMfromOS">'Raport intermediar'!$H$13</definedName>
    <definedName name="toSMfromST" localSheetId="4">#REF!</definedName>
    <definedName name="toSMfromST">'Raport intermediar'!$H$11</definedName>
    <definedName name="toSMPfromOS" localSheetId="4">#REF!</definedName>
    <definedName name="toSMPfromOS">'Raport intermediar'!$F$13</definedName>
    <definedName name="toSMPfromSMS" localSheetId="4">#REF!</definedName>
    <definedName name="toSMPfromSMS">'Raport intermediar'!$F$10</definedName>
    <definedName name="toSMPfromST" localSheetId="4">#REF!</definedName>
    <definedName name="toSMPfromST">'Raport intermediar'!$F$11</definedName>
    <definedName name="toSMSfromOS" localSheetId="4">#REF!</definedName>
    <definedName name="toSMSfromOS">'Raport intermediar'!$D$13</definedName>
    <definedName name="toSMSfromSMP" localSheetId="4">#REF!</definedName>
    <definedName name="toSMSfromSMP">'Raport intermediar'!$D$10</definedName>
    <definedName name="toSMSfromST" localSheetId="4">#REF!</definedName>
    <definedName name="toSMSfromST">'Raport intermediar'!$D$11</definedName>
    <definedName name="toSTfromOS" localSheetId="4">#REF!</definedName>
    <definedName name="toSTfromOS">'Raport intermediar'!$N$13</definedName>
    <definedName name="TSgrantbalance" localSheetId="4">#REF!</definedName>
    <definedName name="TSgrantbalance">'Raport intermediar'!$N$17</definedName>
  </definedNames>
  <calcPr calcId="181029"/>
</workbook>
</file>

<file path=xl/calcChain.xml><?xml version="1.0" encoding="utf-8"?>
<calcChain xmlns="http://schemas.openxmlformats.org/spreadsheetml/2006/main">
  <c r="K36" i="5" l="1"/>
  <c r="N25" i="1"/>
  <c r="J25" i="1"/>
  <c r="D8" i="7" l="1"/>
  <c r="M29" i="1" s="1"/>
  <c r="B8" i="7"/>
  <c r="K29" i="1" s="1"/>
  <c r="B28" i="6" l="1"/>
  <c r="B27" i="6"/>
  <c r="B26" i="6"/>
  <c r="B25" i="6"/>
  <c r="B24" i="6"/>
  <c r="B23" i="6"/>
  <c r="B22" i="6"/>
  <c r="B19" i="6"/>
  <c r="B18" i="6"/>
  <c r="B17" i="6"/>
  <c r="B16" i="6"/>
  <c r="B15" i="6"/>
  <c r="B12" i="6"/>
  <c r="B11" i="6"/>
  <c r="B10" i="6"/>
  <c r="B9" i="6"/>
  <c r="B8" i="6"/>
  <c r="B6" i="6"/>
  <c r="B7" i="6"/>
  <c r="B5" i="6"/>
  <c r="P25" i="1"/>
  <c r="L25" i="1"/>
  <c r="B31" i="1"/>
  <c r="N19" i="1"/>
  <c r="H19" i="1"/>
  <c r="L17" i="1"/>
  <c r="K17" i="1"/>
  <c r="J17" i="1"/>
  <c r="I17" i="1"/>
  <c r="F17" i="1"/>
  <c r="E17" i="1"/>
  <c r="D17" i="1"/>
  <c r="C17" i="1"/>
  <c r="N16" i="1"/>
  <c r="M16" i="1"/>
  <c r="H16" i="1"/>
  <c r="G16" i="1"/>
  <c r="N15" i="1"/>
  <c r="M15" i="1"/>
  <c r="H15" i="1"/>
  <c r="G15" i="1"/>
  <c r="N9" i="1"/>
  <c r="M9" i="1"/>
  <c r="M14" i="1"/>
  <c r="L12" i="1"/>
  <c r="J13" i="1"/>
  <c r="J12" i="1"/>
  <c r="F12" i="1"/>
  <c r="F11" i="1"/>
  <c r="D12" i="1"/>
  <c r="D11" i="1"/>
  <c r="L13" i="1"/>
  <c r="L11" i="1"/>
  <c r="L10" i="1"/>
  <c r="J11" i="1"/>
  <c r="J10" i="1"/>
  <c r="F13" i="1"/>
  <c r="D13" i="1"/>
  <c r="F10" i="1"/>
  <c r="D10" i="1"/>
  <c r="G17" i="1" l="1"/>
  <c r="M17" i="1"/>
  <c r="D14" i="1"/>
  <c r="F14" i="1"/>
  <c r="H17" i="1"/>
  <c r="N13" i="1"/>
  <c r="P16" i="1"/>
  <c r="N17" i="1"/>
  <c r="H13" i="1"/>
  <c r="P19" i="1"/>
  <c r="H11" i="1"/>
  <c r="H12" i="1"/>
  <c r="L14" i="1"/>
  <c r="L18" i="1" s="1"/>
  <c r="J14" i="1"/>
  <c r="J18" i="1" s="1"/>
  <c r="O16" i="1"/>
  <c r="P15" i="1"/>
  <c r="O15" i="1"/>
  <c r="G14" i="1"/>
  <c r="O14" i="1" s="1"/>
  <c r="C23" i="1" l="1"/>
  <c r="H26" i="1"/>
  <c r="H28" i="1" s="1"/>
  <c r="N18" i="1"/>
  <c r="N14" i="1"/>
  <c r="P17" i="1"/>
  <c r="O17" i="1"/>
  <c r="E29" i="1" l="1"/>
  <c r="F18" i="1"/>
  <c r="D18" i="1"/>
  <c r="H14" i="1"/>
  <c r="P14" i="1" s="1"/>
  <c r="H18" i="1" l="1"/>
  <c r="P18" i="1" s="1"/>
  <c r="G9" i="1"/>
  <c r="O9" i="1" l="1"/>
  <c r="C22" i="1" s="1"/>
  <c r="C24" i="1" s="1"/>
  <c r="H9" i="1"/>
  <c r="P9" i="1" s="1"/>
  <c r="H22" i="1" l="1"/>
  <c r="C25" i="1"/>
  <c r="H23" i="1" s="1"/>
  <c r="C26" i="1"/>
  <c r="H24" i="1" s="1"/>
  <c r="H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Inspiron</author>
    <author>Raluca Boldan</author>
    <author>Velciu Stefan</author>
  </authors>
  <commentList>
    <comment ref="B10" authorId="0" shapeId="0" xr:uid="{00000000-0006-0000-0000-000001000000}">
      <text>
        <r>
          <rPr>
            <sz val="9"/>
            <color indexed="81"/>
            <rFont val="Tahoma"/>
            <family val="2"/>
          </rPr>
          <t xml:space="preserve">Transferurile bugetare se completeaza in pagina </t>
        </r>
        <r>
          <rPr>
            <b/>
            <sz val="9"/>
            <color indexed="81"/>
            <rFont val="Tahoma"/>
            <family val="2"/>
          </rPr>
          <t>Transferuri notificate</t>
        </r>
        <r>
          <rPr>
            <sz val="9"/>
            <color indexed="81"/>
            <rFont val="Tahoma"/>
            <family val="2"/>
          </rPr>
          <t xml:space="preserve">.
</t>
        </r>
      </text>
    </comment>
    <comment ref="H22" authorId="1" shapeId="0" xr:uid="{00000000-0006-0000-0000-000002000000}">
      <text>
        <r>
          <rPr>
            <sz val="9"/>
            <color indexed="81"/>
            <rFont val="Tahoma"/>
            <family val="2"/>
          </rPr>
          <t>Include si suplimentari aprobate pentru nevoi speciale.</t>
        </r>
        <r>
          <rPr>
            <b/>
            <sz val="9"/>
            <color indexed="81"/>
            <rFont val="Tahoma"/>
            <family val="2"/>
          </rPr>
          <t xml:space="preserve">
</t>
        </r>
      </text>
    </comment>
    <comment ref="H27" authorId="2" shapeId="0" xr:uid="{00000000-0006-0000-0000-000003000000}">
      <text>
        <r>
          <rPr>
            <sz val="9"/>
            <color indexed="81"/>
            <rFont val="Tahoma"/>
            <family val="2"/>
          </rPr>
          <t>Reprezinta totalul sumelor pentru mobilitati primite in avans de la AN, fara a lua in considerare suplimentarile aprobate prin act aditional si fondurile SOM. Suma este mentionata in contractul financiar la art. I.4.3</t>
        </r>
      </text>
    </comment>
  </commentList>
</comments>
</file>

<file path=xl/sharedStrings.xml><?xml version="1.0" encoding="utf-8"?>
<sst xmlns="http://schemas.openxmlformats.org/spreadsheetml/2006/main" count="196" uniqueCount="169">
  <si>
    <t>grant</t>
  </si>
  <si>
    <t>Mobilitati studenti - studiu (SMS)</t>
  </si>
  <si>
    <t>Mobilitati studenti - plasament (SMP)</t>
  </si>
  <si>
    <t>Beneficiar:</t>
  </si>
  <si>
    <t>numar</t>
  </si>
  <si>
    <t>Total mobilitati</t>
  </si>
  <si>
    <t>Mobilitati personal - predare (STA)</t>
  </si>
  <si>
    <t>Mobilitati personal - formare (STT)</t>
  </si>
  <si>
    <t>din SMP:</t>
  </si>
  <si>
    <t>din SOM:</t>
  </si>
  <si>
    <t>din SMS:</t>
  </si>
  <si>
    <t>Perioada de raportare:</t>
  </si>
  <si>
    <t>catre SMS:</t>
  </si>
  <si>
    <t>catre SMP:</t>
  </si>
  <si>
    <t>MOBILITATI PERSONAL (ST)</t>
  </si>
  <si>
    <t>MOBILITATI STUDENTI (SM)</t>
  </si>
  <si>
    <t>Total SM</t>
  </si>
  <si>
    <t>Total ST</t>
  </si>
  <si>
    <t>Data:</t>
  </si>
  <si>
    <t>Reprezentant legal</t>
  </si>
  <si>
    <t>…………………………………………….</t>
  </si>
  <si>
    <t>…………………………………</t>
  </si>
  <si>
    <t>Comentariu:</t>
  </si>
  <si>
    <t xml:space="preserve"> </t>
  </si>
  <si>
    <t>suma (eur)</t>
  </si>
  <si>
    <t xml:space="preserve"> Nr.   crt.</t>
  </si>
  <si>
    <t>Departament KA1 - HE</t>
  </si>
  <si>
    <t>Din SMS catre SMP</t>
  </si>
  <si>
    <t>Din SMP catre SMS</t>
  </si>
  <si>
    <t>Din STA catre SMS</t>
  </si>
  <si>
    <t>Din STA catre SMP</t>
  </si>
  <si>
    <t>Din STT catre SMS</t>
  </si>
  <si>
    <t>Din STT catre SMP</t>
  </si>
  <si>
    <t>Din STA catre STT</t>
  </si>
  <si>
    <t>Din STT catre STA</t>
  </si>
  <si>
    <t>Tip transfer</t>
  </si>
  <si>
    <t>Suma (EUR)</t>
  </si>
  <si>
    <t>Centralizator notificari de transferuri trimise la ANPCDEFP</t>
  </si>
  <si>
    <t>Din SOM catre SMS</t>
  </si>
  <si>
    <t>Din SOM catre SMP</t>
  </si>
  <si>
    <t>Din SOM catre STA</t>
  </si>
  <si>
    <t>Din SOM catre STT</t>
  </si>
  <si>
    <t>din STA:</t>
  </si>
  <si>
    <t>din STT:</t>
  </si>
  <si>
    <t>catre STT:</t>
  </si>
  <si>
    <t>catre STA:</t>
  </si>
  <si>
    <t>(nume, prenume si semnatura responsabilului financiar)</t>
  </si>
  <si>
    <t>Valoare lipsa sau completata gresit</t>
  </si>
  <si>
    <t>Valoare calculata cu eroare</t>
  </si>
  <si>
    <t>Camp de completat de catre Beneficiar 
(camp neblocat)</t>
  </si>
  <si>
    <t>Informatie calculata 
(camp blocat)</t>
  </si>
  <si>
    <t>(stampila; nume, prenume si semnatura reprezentantului legal)</t>
  </si>
  <si>
    <t>(nume, prenume si semnatura coordonatorului institutional)</t>
  </si>
  <si>
    <t>(data in format dd.mm.yyyy)</t>
  </si>
  <si>
    <t>Raport intermediar</t>
  </si>
  <si>
    <r>
      <t xml:space="preserve">1. Grant SOM </t>
    </r>
    <r>
      <rPr>
        <b/>
        <sz val="10"/>
        <rFont val="Calibri"/>
        <family val="2"/>
        <scheme val="minor"/>
      </rPr>
      <t>contractat</t>
    </r>
    <r>
      <rPr>
        <sz val="10"/>
        <rFont val="Calibri"/>
        <family val="2"/>
        <scheme val="minor"/>
      </rPr>
      <t>:</t>
    </r>
  </si>
  <si>
    <r>
      <t xml:space="preserve">3. Grant SOM </t>
    </r>
    <r>
      <rPr>
        <b/>
        <sz val="10"/>
        <rFont val="Calibri"/>
        <family val="2"/>
        <scheme val="minor"/>
      </rPr>
      <t>dupa transferuri</t>
    </r>
    <r>
      <rPr>
        <sz val="10"/>
        <rFont val="Calibri"/>
        <family val="2"/>
        <scheme val="minor"/>
      </rPr>
      <t>:</t>
    </r>
  </si>
  <si>
    <t>A. Mobilitati</t>
  </si>
  <si>
    <t>B. Sprijin pentru organizarea mobilitatilor (SOM)</t>
  </si>
  <si>
    <t>camp fara informatie si blocat</t>
  </si>
  <si>
    <r>
      <t xml:space="preserve">7. Fonduri care nu vor fi utilizate si care urmeaza sa fie recuperate de AN: 
</t>
    </r>
    <r>
      <rPr>
        <sz val="10"/>
        <color rgb="FF0070C0"/>
        <rFont val="Calibri"/>
        <family val="2"/>
        <scheme val="minor"/>
      </rPr>
      <t>( [A.3] - [A.6] )</t>
    </r>
  </si>
  <si>
    <r>
      <t xml:space="preserve">5. Numar mobilitati </t>
    </r>
    <r>
      <rPr>
        <b/>
        <sz val="10"/>
        <rFont val="Calibri"/>
        <family val="2"/>
        <scheme val="minor"/>
      </rPr>
      <t>planificate</t>
    </r>
    <r>
      <rPr>
        <sz val="10"/>
        <rFont val="Calibri"/>
        <family val="2"/>
        <scheme val="minor"/>
      </rPr>
      <t xml:space="preserve"> si granturi </t>
    </r>
    <r>
      <rPr>
        <b/>
        <sz val="10"/>
        <rFont val="Calibri"/>
        <family val="2"/>
        <scheme val="minor"/>
      </rPr>
      <t>planificate</t>
    </r>
    <r>
      <rPr>
        <sz val="10"/>
        <rFont val="Calibri"/>
        <family val="2"/>
        <scheme val="minor"/>
      </rPr>
      <t xml:space="preserve"> a fi utilizate</t>
    </r>
    <r>
      <rPr>
        <sz val="10"/>
        <color rgb="FF0070C0"/>
        <rFont val="Calibri"/>
        <family val="2"/>
        <scheme val="minor"/>
      </rPr>
      <t xml:space="preserve"> (exceptand [A.4] )</t>
    </r>
    <r>
      <rPr>
        <sz val="10"/>
        <rFont val="Calibri"/>
        <family val="2"/>
        <scheme val="minor"/>
      </rPr>
      <t>:</t>
    </r>
  </si>
  <si>
    <t>4. Total granturi care nu vor fi utilizate si care urmeaza sa fie recuperate de AN:</t>
  </si>
  <si>
    <t>Numar contract financiar:</t>
  </si>
  <si>
    <r>
      <t xml:space="preserve">1. Numar mobilitati si sume </t>
    </r>
    <r>
      <rPr>
        <b/>
        <sz val="10"/>
        <rFont val="Calibri"/>
        <family val="2"/>
        <scheme val="minor"/>
      </rPr>
      <t xml:space="preserve">contractate </t>
    </r>
    <r>
      <rPr>
        <sz val="10"/>
        <rFont val="Calibri"/>
        <family val="2"/>
        <scheme val="minor"/>
      </rPr>
      <t xml:space="preserve">conform contract financiar - </t>
    </r>
    <r>
      <rPr>
        <b/>
        <sz val="10"/>
        <rFont val="Calibri"/>
        <family val="2"/>
        <scheme val="minor"/>
      </rPr>
      <t>Anexa II</t>
    </r>
    <r>
      <rPr>
        <sz val="10"/>
        <rFont val="Calibri"/>
        <family val="2"/>
        <scheme val="minor"/>
      </rPr>
      <t>:</t>
    </r>
  </si>
  <si>
    <r>
      <t xml:space="preserve">3. </t>
    </r>
    <r>
      <rPr>
        <sz val="10"/>
        <rFont val="Calibri"/>
        <family val="2"/>
        <scheme val="minor"/>
      </rPr>
      <t xml:space="preserve">Numar mobilitati </t>
    </r>
    <r>
      <rPr>
        <b/>
        <sz val="10"/>
        <rFont val="Calibri"/>
        <family val="2"/>
        <scheme val="minor"/>
      </rPr>
      <t>estimate de Beneficiar</t>
    </r>
    <r>
      <rPr>
        <sz val="10"/>
        <rFont val="Calibri"/>
        <family val="2"/>
        <scheme val="minor"/>
      </rPr>
      <t xml:space="preserve"> si sume rezultate dupa </t>
    </r>
    <r>
      <rPr>
        <b/>
        <sz val="10"/>
        <rFont val="Calibri"/>
        <family val="2"/>
        <scheme val="minor"/>
      </rPr>
      <t>transferuri:</t>
    </r>
  </si>
  <si>
    <r>
      <t xml:space="preserve">4. Numar mobilitati si granturi </t>
    </r>
    <r>
      <rPr>
        <b/>
        <sz val="10"/>
        <rFont val="Calibri"/>
        <family val="2"/>
        <scheme val="minor"/>
      </rPr>
      <t xml:space="preserve">contractate de Beneficiar, </t>
    </r>
    <r>
      <rPr>
        <sz val="10"/>
        <rFont val="Calibri"/>
        <family val="2"/>
        <scheme val="minor"/>
      </rPr>
      <t xml:space="preserve">raportate in </t>
    </r>
    <r>
      <rPr>
        <b/>
        <sz val="10"/>
        <rFont val="Calibri"/>
        <family val="2"/>
        <scheme val="minor"/>
      </rPr>
      <t>Moblity Tool+:</t>
    </r>
  </si>
  <si>
    <r>
      <t xml:space="preserve">6. Numar mobilitati </t>
    </r>
    <r>
      <rPr>
        <b/>
        <sz val="10"/>
        <rFont val="Calibri"/>
        <family val="2"/>
        <scheme val="minor"/>
      </rPr>
      <t>realizate si planificate</t>
    </r>
    <r>
      <rPr>
        <sz val="10"/>
        <rFont val="Calibri"/>
        <family val="2"/>
        <scheme val="minor"/>
      </rPr>
      <t xml:space="preserve">; Granturi </t>
    </r>
    <r>
      <rPr>
        <b/>
        <sz val="10"/>
        <rFont val="Calibri"/>
        <family val="2"/>
        <scheme val="minor"/>
      </rPr>
      <t>contractate si planificate</t>
    </r>
    <r>
      <rPr>
        <sz val="10"/>
        <rFont val="Calibri"/>
        <family val="2"/>
        <scheme val="minor"/>
      </rPr>
      <t xml:space="preserve"> a fi utilizate:
</t>
    </r>
    <r>
      <rPr>
        <sz val="10"/>
        <color rgb="FF0070C0"/>
        <rFont val="Calibri"/>
        <family val="2"/>
        <scheme val="minor"/>
      </rPr>
      <t>( [A.4] + [A.5] )</t>
    </r>
  </si>
  <si>
    <t>1. Total granturi contractate conform contract financiar - Anexa II:</t>
  </si>
  <si>
    <t>3. Total granturi contractate si planificate a fi utilizate:</t>
  </si>
  <si>
    <t>A1</t>
  </si>
  <si>
    <t>A2</t>
  </si>
  <si>
    <t>A3</t>
  </si>
  <si>
    <t>A4</t>
  </si>
  <si>
    <t>A5</t>
  </si>
  <si>
    <t>A6</t>
  </si>
  <si>
    <t>A7</t>
  </si>
  <si>
    <t>A8</t>
  </si>
  <si>
    <t>B1</t>
  </si>
  <si>
    <t>B2</t>
  </si>
  <si>
    <t>B3</t>
  </si>
  <si>
    <t>B4</t>
  </si>
  <si>
    <t>B5</t>
  </si>
  <si>
    <t>C1</t>
  </si>
  <si>
    <t>C2</t>
  </si>
  <si>
    <t>C3</t>
  </si>
  <si>
    <t>C4</t>
  </si>
  <si>
    <t>C5</t>
  </si>
  <si>
    <t>C6</t>
  </si>
  <si>
    <t>C7</t>
  </si>
  <si>
    <t>C8</t>
  </si>
  <si>
    <t>Explicatie</t>
  </si>
  <si>
    <t>Cerinta</t>
  </si>
  <si>
    <r>
      <t xml:space="preserve">Se completeaza </t>
    </r>
    <r>
      <rPr>
        <b/>
        <sz val="11"/>
        <color theme="1"/>
        <rFont val="Calibri"/>
        <family val="2"/>
        <scheme val="minor"/>
      </rPr>
      <t>automat</t>
    </r>
    <r>
      <rPr>
        <sz val="11"/>
        <color theme="1"/>
        <rFont val="Calibri"/>
        <family val="2"/>
        <charset val="238"/>
        <scheme val="minor"/>
      </rPr>
      <t xml:space="preserve"> prin preluarea informatiilor din transferuri bugetare.</t>
    </r>
  </si>
  <si>
    <r>
      <t xml:space="preserve">Se completeaza </t>
    </r>
    <r>
      <rPr>
        <b/>
        <sz val="11"/>
        <color theme="1"/>
        <rFont val="Calibri"/>
        <family val="2"/>
        <scheme val="minor"/>
      </rPr>
      <t>automat</t>
    </r>
    <r>
      <rPr>
        <sz val="11"/>
        <color theme="1"/>
        <rFont val="Calibri"/>
        <family val="2"/>
        <charset val="238"/>
        <scheme val="minor"/>
      </rPr>
      <t xml:space="preserve"> si reprezinta grantul SOM de la punctul B1 ajustat in cazul in care exista transferuri notificate.</t>
    </r>
  </si>
  <si>
    <r>
      <t xml:space="preserve">Se completeaza </t>
    </r>
    <r>
      <rPr>
        <b/>
        <sz val="11"/>
        <color theme="1"/>
        <rFont val="Calibri"/>
        <family val="2"/>
        <scheme val="minor"/>
      </rPr>
      <t>automat</t>
    </r>
    <r>
      <rPr>
        <sz val="11"/>
        <color theme="1"/>
        <rFont val="Calibri"/>
        <family val="2"/>
        <charset val="238"/>
        <scheme val="minor"/>
      </rPr>
      <t xml:space="preserve"> si reprezinta totalul granturilor raportate la punctele  A4 si B4.</t>
    </r>
  </si>
  <si>
    <r>
      <t xml:space="preserve">Se completeaza </t>
    </r>
    <r>
      <rPr>
        <b/>
        <sz val="11"/>
        <color theme="1"/>
        <rFont val="Calibri"/>
        <family val="2"/>
        <scheme val="minor"/>
      </rPr>
      <t xml:space="preserve">automat </t>
    </r>
    <r>
      <rPr>
        <sz val="11"/>
        <color theme="1"/>
        <rFont val="Calibri"/>
        <family val="2"/>
        <charset val="238"/>
        <scheme val="minor"/>
      </rPr>
      <t>si reprezinta totalul granturilor raportate la punctele  A6 si B5.</t>
    </r>
  </si>
  <si>
    <r>
      <t xml:space="preserve">Se completeaza </t>
    </r>
    <r>
      <rPr>
        <b/>
        <sz val="11"/>
        <color theme="1"/>
        <rFont val="Calibri"/>
        <family val="2"/>
        <scheme val="minor"/>
      </rPr>
      <t>automat</t>
    </r>
    <r>
      <rPr>
        <sz val="11"/>
        <color theme="1"/>
        <rFont val="Calibri"/>
        <family val="2"/>
        <charset val="238"/>
        <scheme val="minor"/>
      </rPr>
      <t xml:space="preserve"> si reprezinta diferenta granturilor raportate la punctele C1 si C3.</t>
    </r>
  </si>
  <si>
    <r>
      <t xml:space="preserve">Se calculeaza </t>
    </r>
    <r>
      <rPr>
        <b/>
        <sz val="11"/>
        <color theme="1"/>
        <rFont val="Calibri"/>
        <family val="2"/>
        <scheme val="minor"/>
      </rPr>
      <t>automat</t>
    </r>
    <r>
      <rPr>
        <sz val="11"/>
        <color theme="1"/>
        <rFont val="Calibri"/>
        <family val="2"/>
        <charset val="238"/>
        <scheme val="minor"/>
      </rPr>
      <t xml:space="preserve"> in baza valorilor raportate la punctele C5 si C6.</t>
    </r>
  </si>
  <si>
    <t>2. Total granturi raportate in Mobility Tool+:</t>
  </si>
  <si>
    <r>
      <t xml:space="preserve">5. Grant SOM </t>
    </r>
    <r>
      <rPr>
        <b/>
        <sz val="10"/>
        <rFont val="Calibri"/>
        <family val="2"/>
        <scheme val="minor"/>
      </rPr>
      <t>calculat</t>
    </r>
    <r>
      <rPr>
        <sz val="10"/>
        <rFont val="Calibri"/>
        <family val="2"/>
        <scheme val="minor"/>
      </rPr>
      <t xml:space="preserve"> pentru mobilitatile </t>
    </r>
    <r>
      <rPr>
        <b/>
        <sz val="10"/>
        <rFont val="Calibri"/>
        <family val="2"/>
        <scheme val="minor"/>
      </rPr>
      <t>realizate si planificate</t>
    </r>
    <r>
      <rPr>
        <sz val="10"/>
        <color rgb="FF0070C0"/>
        <rFont val="Calibri"/>
        <family val="2"/>
        <scheme val="minor"/>
      </rPr>
      <t xml:space="preserve"> (limitat la max. disponibil + regula 90%  si dupa transferuri)</t>
    </r>
    <r>
      <rPr>
        <sz val="10"/>
        <rFont val="Calibri"/>
        <family val="2"/>
        <scheme val="minor"/>
      </rPr>
      <t>:</t>
    </r>
  </si>
  <si>
    <r>
      <t xml:space="preserve">4. Grant SOM </t>
    </r>
    <r>
      <rPr>
        <b/>
        <sz val="10"/>
        <rFont val="Calibri"/>
        <family val="2"/>
        <scheme val="minor"/>
      </rPr>
      <t>calculat</t>
    </r>
    <r>
      <rPr>
        <sz val="10"/>
        <rFont val="Calibri"/>
        <family val="2"/>
        <scheme val="minor"/>
      </rPr>
      <t xml:space="preserve"> pentru mobilitatile </t>
    </r>
    <r>
      <rPr>
        <b/>
        <sz val="10"/>
        <rFont val="Calibri"/>
        <family val="2"/>
        <scheme val="minor"/>
      </rPr>
      <t>raportate in MT+</t>
    </r>
    <r>
      <rPr>
        <sz val="10"/>
        <rFont val="Calibri"/>
        <family val="2"/>
        <scheme val="minor"/>
      </rPr>
      <t xml:space="preserve"> </t>
    </r>
    <r>
      <rPr>
        <sz val="10"/>
        <color rgb="FF0070C0"/>
        <rFont val="Calibri"/>
        <family val="2"/>
        <scheme val="minor"/>
      </rPr>
      <t>(limitat la max. disponibil + regula 90% si dupa transferuri)</t>
    </r>
    <r>
      <rPr>
        <sz val="10"/>
        <rFont val="Calibri"/>
        <family val="2"/>
        <scheme val="minor"/>
      </rPr>
      <t>:</t>
    </r>
  </si>
  <si>
    <t>E. Sprijin pentru nevoi speciale</t>
  </si>
  <si>
    <t>SMS</t>
  </si>
  <si>
    <t>Total sprijin pentru nevoi speciale</t>
  </si>
  <si>
    <t>SMP</t>
  </si>
  <si>
    <t>STA</t>
  </si>
  <si>
    <t>STT</t>
  </si>
  <si>
    <t>Activitatea</t>
  </si>
  <si>
    <t>Numarul de participanti cu nevoi speciale</t>
  </si>
  <si>
    <t>Descrierea costurilor</t>
  </si>
  <si>
    <t>Grantul total</t>
  </si>
  <si>
    <t>Total</t>
  </si>
  <si>
    <r>
      <t xml:space="preserve">Se completeaza </t>
    </r>
    <r>
      <rPr>
        <b/>
        <sz val="11"/>
        <color theme="1"/>
        <rFont val="Calibri"/>
        <family val="2"/>
        <scheme val="minor"/>
      </rPr>
      <t>automat</t>
    </r>
    <r>
      <rPr>
        <sz val="11"/>
        <color theme="1"/>
        <rFont val="Calibri"/>
        <family val="2"/>
        <charset val="238"/>
        <scheme val="minor"/>
      </rPr>
      <t xml:space="preserve"> si reprezinta totalul granturilor raportate la punctele  A8.</t>
    </r>
  </si>
  <si>
    <t>5. Total granturi platite din sumele contractate initial **:</t>
  </si>
  <si>
    <t>D. Sprijin Lingvistic Online (OLS)</t>
  </si>
  <si>
    <t>Sprijin pentru nevoi speciale *</t>
  </si>
  <si>
    <r>
      <t xml:space="preserve">C. Centralizator granturi si solicitare transa 2 </t>
    </r>
    <r>
      <rPr>
        <b/>
        <sz val="11"/>
        <color rgb="FFFF0000"/>
        <rFont val="Calibri"/>
        <family val="2"/>
        <scheme val="minor"/>
      </rPr>
      <t>**</t>
    </r>
  </si>
  <si>
    <t>Indeplineste conditia pentru virarea transei 2 corespunzatoare a max. 20% din fondurile contractate initial (fara SOM).</t>
  </si>
  <si>
    <t>C. Centralizator granturi si solicitare transa 2 **</t>
  </si>
  <si>
    <t>Către A.N.P.C.D.E.F.P.</t>
  </si>
  <si>
    <t>Notificare de transfer</t>
  </si>
  <si>
    <t>Programul Erasmus+, Acţiunea Cheie 1,</t>
  </si>
  <si>
    <t>Universitatea ....................................................  transferă în limitele prevederilor articolului I.3.3  al contractului financiar pentru proiecte de mobilitate în domeniul universitar  nr. ............................................. ,  încheiat cu A.N.P.C.D.E.F.P., sumele următoare:</t>
  </si>
  <si>
    <t>Coordonator instituţional</t>
  </si>
  <si>
    <t>(semnătura, ştampila)</t>
  </si>
  <si>
    <t>(semnătura)</t>
  </si>
  <si>
    <r>
      <t xml:space="preserve">2. </t>
    </r>
    <r>
      <rPr>
        <b/>
        <sz val="10"/>
        <rFont val="Calibri"/>
        <family val="2"/>
        <scheme val="minor"/>
      </rPr>
      <t xml:space="preserve">Transferuri </t>
    </r>
    <r>
      <rPr>
        <sz val="10"/>
        <rFont val="Calibri"/>
        <family val="2"/>
        <scheme val="minor"/>
      </rPr>
      <t>bugetare:</t>
    </r>
    <r>
      <rPr>
        <b/>
        <sz val="10"/>
        <rFont val="Calibri"/>
        <family val="2"/>
        <scheme val="minor"/>
      </rPr>
      <t xml:space="preserve">
</t>
    </r>
    <r>
      <rPr>
        <sz val="10"/>
        <color rgb="FF0070C0"/>
        <rFont val="Calibri"/>
        <family val="2"/>
        <scheme val="minor"/>
      </rPr>
      <t>(conform regulilor din contractul financiar - art. I.3.3)</t>
    </r>
  </si>
  <si>
    <r>
      <t xml:space="preserve">Se completeaza </t>
    </r>
    <r>
      <rPr>
        <b/>
        <sz val="11"/>
        <color theme="1"/>
        <rFont val="Calibri"/>
        <family val="2"/>
        <charset val="238"/>
        <scheme val="minor"/>
      </rPr>
      <t>automat</t>
    </r>
    <r>
      <rPr>
        <sz val="11"/>
        <color theme="1"/>
        <rFont val="Calibri"/>
        <family val="2"/>
        <charset val="238"/>
        <scheme val="minor"/>
      </rPr>
      <t xml:space="preserve"> si reprezinta grantul SOM calculat pentru mobilitatile realizate si planificate a fi realizate pana la sfarsit (A6), scazand transferurile (daca exista).</t>
    </r>
  </si>
  <si>
    <t>8. Suma solicitata pentru plata celui de-al doilea avans, adica max. 20% din suma alocata pentru mobilitati (fara SOM)**:</t>
  </si>
  <si>
    <r>
      <t xml:space="preserve">Campul devine vizibil numai daca este indeplinita conditia pentru plata celui de-al doilea avans, iar </t>
    </r>
    <r>
      <rPr>
        <b/>
        <sz val="11"/>
        <color theme="3"/>
        <rFont val="Calibri"/>
        <family val="2"/>
        <scheme val="minor"/>
      </rPr>
      <t>Beneficiarul</t>
    </r>
    <r>
      <rPr>
        <sz val="11"/>
        <color theme="1"/>
        <rFont val="Calibri"/>
        <family val="2"/>
        <charset val="238"/>
        <scheme val="minor"/>
      </rPr>
      <t xml:space="preserve"> va completa suma solicitata. 
</t>
    </r>
    <r>
      <rPr>
        <i/>
        <sz val="11"/>
        <color rgb="FFFF0000"/>
        <rFont val="Calibri"/>
        <family val="2"/>
        <scheme val="minor"/>
      </rPr>
      <t>Atentie! Conform art. I.4.3 din contractul financiar, pentru cel de-al doilea avans  puteti solicita maximum 20% din suma alocata pentru mobilitati. Nu trebuie sa solicitati si restul pentru sprijinul pentru organizarea mobilitatilor (SOM). Acesta va fi platit, daca este cazul, dupa aprobarea raportului final.</t>
    </r>
  </si>
  <si>
    <r>
      <rPr>
        <b/>
        <sz val="10"/>
        <color rgb="FFFF0000"/>
        <rFont val="Calibri"/>
        <family val="2"/>
        <scheme val="minor"/>
      </rPr>
      <t>** - exceptand suplimentarile aprobate si fondurile SOM</t>
    </r>
  </si>
  <si>
    <t>1. Licente OLS de evaluare alocate conform contract financiar:</t>
  </si>
  <si>
    <t>2. Licente OLS de evaluare alocate participantilor:</t>
  </si>
  <si>
    <t xml:space="preserve">3. Licente OLS de evaluare planificate a fi utilizate: </t>
  </si>
  <si>
    <r>
      <rPr>
        <b/>
        <sz val="11"/>
        <rFont val="Calibri"/>
        <family val="2"/>
        <scheme val="minor"/>
      </rPr>
      <t>7. Procent platit din avansul primit</t>
    </r>
    <r>
      <rPr>
        <b/>
        <sz val="11"/>
        <color rgb="FFFF0000"/>
        <rFont val="Calibri"/>
        <family val="2"/>
        <scheme val="minor"/>
      </rPr>
      <t>**</t>
    </r>
    <r>
      <rPr>
        <sz val="11"/>
        <rFont val="Calibri"/>
        <family val="2"/>
        <scheme val="minor"/>
      </rPr>
      <t>:</t>
    </r>
  </si>
  <si>
    <t xml:space="preserve">5. Licente OLS de evaluare de solicitat suplimentar: </t>
  </si>
  <si>
    <t>1. Licente OLS pentru cursuri de limba alocate conform contract financiar:</t>
  </si>
  <si>
    <t>2. Licente OLS pentru cursuri de limba alocate participantilor:</t>
  </si>
  <si>
    <t xml:space="preserve">3. Licente OLS pentru cursuri de limba planificate a fi utilizate: </t>
  </si>
  <si>
    <t xml:space="preserve">5. Licente OLS pentru cursuri de limba de solicitat suplimentar: </t>
  </si>
  <si>
    <r>
      <t xml:space="preserve">Se completeaza de </t>
    </r>
    <r>
      <rPr>
        <b/>
        <sz val="11"/>
        <color theme="1"/>
        <rFont val="Calibri"/>
        <family val="2"/>
        <charset val="238"/>
        <scheme val="minor"/>
      </rPr>
      <t>Beneficiar</t>
    </r>
    <r>
      <rPr>
        <sz val="11"/>
        <color theme="1"/>
        <rFont val="Calibri"/>
        <family val="2"/>
        <charset val="238"/>
        <scheme val="minor"/>
      </rPr>
      <t xml:space="preserve"> in pagina - Transferuri notificate - din formularul prezent si preluate apoi automat in raport. </t>
    </r>
    <r>
      <rPr>
        <i/>
        <sz val="11"/>
        <color theme="1"/>
        <rFont val="Calibri"/>
        <family val="2"/>
        <charset val="238"/>
        <scheme val="minor"/>
      </rPr>
      <t xml:space="preserve">Se raporteaza numai transferurile care </t>
    </r>
    <r>
      <rPr>
        <i/>
        <u/>
        <sz val="11"/>
        <color theme="1"/>
        <rFont val="Calibri"/>
        <family val="2"/>
        <charset val="238"/>
        <scheme val="minor"/>
      </rPr>
      <t>au fost</t>
    </r>
    <r>
      <rPr>
        <i/>
        <sz val="11"/>
        <color theme="1"/>
        <rFont val="Calibri"/>
        <family val="2"/>
        <charset val="238"/>
        <scheme val="minor"/>
      </rPr>
      <t xml:space="preserve"> notificate prin e-mail responsabilului de actiune.</t>
    </r>
  </si>
  <si>
    <t>Atentie! Notificarea trebuie trimisa prin e-mail responsabilului de actiune pentru validare inainte de realizarea efectiva a transferului si pana la data de final a desfasurarii mobilitatilor (art. I.2.2). Notificarea NU se trimite in original si nu necesita obligativitatea unui raspuns din partea AN, cu exceptia cazului in care aceasta prezinta nereguli.</t>
  </si>
  <si>
    <r>
      <t xml:space="preserve">2. </t>
    </r>
    <r>
      <rPr>
        <b/>
        <sz val="10"/>
        <rFont val="Calibri"/>
        <family val="2"/>
        <scheme val="minor"/>
      </rPr>
      <t>Transferuri</t>
    </r>
    <r>
      <rPr>
        <sz val="10"/>
        <rFont val="Calibri"/>
        <family val="2"/>
        <scheme val="minor"/>
      </rPr>
      <t xml:space="preserve"> din SOM</t>
    </r>
    <r>
      <rPr>
        <sz val="10"/>
        <color rgb="FF0070C0"/>
        <rFont val="Calibri"/>
        <family val="2"/>
        <scheme val="minor"/>
      </rPr>
      <t xml:space="preserve"> (max. 100%)</t>
    </r>
    <r>
      <rPr>
        <sz val="10"/>
        <rFont val="Calibri"/>
        <family val="2"/>
        <scheme val="minor"/>
      </rPr>
      <t>:</t>
    </r>
  </si>
  <si>
    <t xml:space="preserve"> Proiecte de mobilitate în domeniul universitar 
între ţările programului</t>
  </si>
  <si>
    <r>
      <t>8. Granturi</t>
    </r>
    <r>
      <rPr>
        <b/>
        <sz val="10"/>
        <color theme="1"/>
        <rFont val="Calibri"/>
        <family val="2"/>
        <scheme val="minor"/>
      </rPr>
      <t xml:space="preserve"> platite </t>
    </r>
    <r>
      <rPr>
        <sz val="10"/>
        <color theme="1"/>
        <rFont val="Calibri"/>
        <family val="2"/>
        <scheme val="minor"/>
      </rPr>
      <t xml:space="preserve">din sumele contractate </t>
    </r>
    <r>
      <rPr>
        <b/>
        <sz val="10"/>
        <color theme="1"/>
        <rFont val="Calibri"/>
        <family val="2"/>
        <scheme val="minor"/>
      </rPr>
      <t>initial</t>
    </r>
    <r>
      <rPr>
        <sz val="10"/>
        <color rgb="FFFF0000"/>
        <rFont val="Calibri"/>
        <family val="2"/>
        <scheme val="minor"/>
      </rPr>
      <t>**</t>
    </r>
    <r>
      <rPr>
        <sz val="10"/>
        <color theme="1"/>
        <rFont val="Calibri"/>
        <family val="2"/>
        <scheme val="minor"/>
      </rPr>
      <t>:</t>
    </r>
  </si>
  <si>
    <r>
      <t xml:space="preserve">Se completeaza </t>
    </r>
    <r>
      <rPr>
        <b/>
        <sz val="11"/>
        <color theme="1"/>
        <rFont val="Calibri"/>
        <family val="2"/>
        <scheme val="minor"/>
      </rPr>
      <t>automat</t>
    </r>
    <r>
      <rPr>
        <sz val="11"/>
        <color theme="1"/>
        <rFont val="Calibri"/>
        <family val="2"/>
        <charset val="238"/>
        <scheme val="minor"/>
      </rPr>
      <t xml:space="preserve"> si reprezinta totalul granturilor raportate la punctele A1, B1 si E (Nevoi speciale). Suma pentru nevoi speciale se include doar in cazul in care a fost aprobata de AN si este inclusa in Anexa II.</t>
    </r>
  </si>
  <si>
    <t>* - se completeaza numai cazurile aprobate de AN si incluse in Anexa II</t>
  </si>
  <si>
    <r>
      <t xml:space="preserve">Se completeaza de </t>
    </r>
    <r>
      <rPr>
        <b/>
        <sz val="11"/>
        <color theme="3"/>
        <rFont val="Calibri"/>
        <family val="2"/>
        <scheme val="minor"/>
      </rPr>
      <t>Beneficiar</t>
    </r>
    <r>
      <rPr>
        <sz val="11"/>
        <color theme="3"/>
        <rFont val="Calibri"/>
        <family val="2"/>
        <scheme val="minor"/>
      </rPr>
      <t xml:space="preserve"> </t>
    </r>
    <r>
      <rPr>
        <sz val="11"/>
        <color theme="1"/>
        <rFont val="Calibri"/>
        <family val="2"/>
        <charset val="238"/>
        <scheme val="minor"/>
      </rPr>
      <t>cu informatiile din Anexa II a contractului financiar semnat cu AN. Numarul de mobilitati este cel estimat pentru care a fost acordata finantarea. In cazul in care exista suplimentari aprobate (inclusiv pentru nevoi speciale), atunci se ia in considerare Anexa II modificata.</t>
    </r>
  </si>
  <si>
    <t>01.06.2018 - 15.02.2019</t>
  </si>
  <si>
    <t>Erasmus + / KA103 / 2018</t>
  </si>
  <si>
    <t>F-KA1-102/02.2019</t>
  </si>
  <si>
    <t>de la activitatea</t>
  </si>
  <si>
    <t>către activitatea</t>
  </si>
  <si>
    <t>v19.02.01.1</t>
  </si>
  <si>
    <r>
      <rPr>
        <b/>
        <sz val="11"/>
        <rFont val="Calibri"/>
        <family val="2"/>
        <scheme val="minor"/>
      </rPr>
      <t>6. Avans mobilitati primit de la AN:</t>
    </r>
    <r>
      <rPr>
        <b/>
        <sz val="11"/>
        <color rgb="FFFF0000"/>
        <rFont val="Calibri"/>
        <family val="2"/>
        <scheme val="minor"/>
      </rPr>
      <t xml:space="preserve"> </t>
    </r>
    <r>
      <rPr>
        <sz val="10"/>
        <color theme="3" tint="0.39997558519241921"/>
        <rFont val="Calibri"/>
        <family val="2"/>
        <scheme val="minor"/>
      </rPr>
      <t>(conform art. I.4.3 din contractul financiar)</t>
    </r>
  </si>
  <si>
    <t>F-KA1-107/ 02.2019</t>
  </si>
  <si>
    <r>
      <t xml:space="preserve">Se completeaza de </t>
    </r>
    <r>
      <rPr>
        <b/>
        <sz val="11"/>
        <color theme="1"/>
        <rFont val="Calibri"/>
        <family val="2"/>
        <charset val="238"/>
        <scheme val="minor"/>
      </rPr>
      <t>Beneficiar</t>
    </r>
    <r>
      <rPr>
        <sz val="11"/>
        <color theme="1"/>
        <rFont val="Calibri"/>
        <family val="2"/>
        <charset val="238"/>
        <scheme val="minor"/>
      </rPr>
      <t xml:space="preserve"> si reprezinta totalul sumelor </t>
    </r>
    <r>
      <rPr>
        <b/>
        <i/>
        <sz val="11"/>
        <color theme="1"/>
        <rFont val="Calibri"/>
        <family val="2"/>
        <scheme val="minor"/>
      </rPr>
      <t>pentru mobilitati</t>
    </r>
    <r>
      <rPr>
        <sz val="11"/>
        <color theme="1"/>
        <rFont val="Calibri"/>
        <family val="2"/>
        <scheme val="minor"/>
      </rPr>
      <t xml:space="preserve"> primite </t>
    </r>
    <r>
      <rPr>
        <sz val="11"/>
        <color theme="1"/>
        <rFont val="Calibri"/>
        <family val="2"/>
        <charset val="238"/>
        <scheme val="minor"/>
      </rPr>
      <t xml:space="preserve">in avans de la AN, </t>
    </r>
    <r>
      <rPr>
        <u/>
        <sz val="11"/>
        <color theme="1"/>
        <rFont val="Calibri"/>
        <family val="2"/>
        <charset val="238"/>
        <scheme val="minor"/>
      </rPr>
      <t>fara</t>
    </r>
    <r>
      <rPr>
        <sz val="11"/>
        <color theme="1"/>
        <rFont val="Calibri"/>
        <family val="2"/>
        <charset val="238"/>
        <scheme val="minor"/>
      </rPr>
      <t xml:space="preserve"> a lua in considerare suplimentarile aprobate prin act aditional si fondurile SOM. </t>
    </r>
    <r>
      <rPr>
        <sz val="11"/>
        <color rgb="FFFF0000"/>
        <rFont val="Calibri"/>
        <family val="2"/>
        <scheme val="minor"/>
      </rPr>
      <t>Suma este mentionata in contractul financiar la art. I.4.3.</t>
    </r>
  </si>
  <si>
    <t>Explicatii suplimentare pentru completarea raportului intermediar KA103 2018</t>
  </si>
  <si>
    <r>
      <t xml:space="preserve">Se completeaza de </t>
    </r>
    <r>
      <rPr>
        <b/>
        <sz val="11"/>
        <color theme="3"/>
        <rFont val="Calibri"/>
        <family val="2"/>
        <scheme val="minor"/>
      </rPr>
      <t xml:space="preserve">Beneficiar </t>
    </r>
    <r>
      <rPr>
        <sz val="11"/>
        <color theme="1"/>
        <rFont val="Calibri"/>
        <family val="2"/>
        <charset val="238"/>
        <scheme val="minor"/>
      </rPr>
      <t xml:space="preserve">numarul de mobilitati estimate de Beneficiar (deci </t>
    </r>
    <r>
      <rPr>
        <u/>
        <sz val="11"/>
        <color theme="1"/>
        <rFont val="Calibri"/>
        <family val="2"/>
        <scheme val="minor"/>
      </rPr>
      <t>nu</t>
    </r>
    <r>
      <rPr>
        <sz val="11"/>
        <color theme="1"/>
        <rFont val="Calibri"/>
        <family val="2"/>
        <charset val="238"/>
        <scheme val="minor"/>
      </rPr>
      <t xml:space="preserve"> cele din Anexa II). Sumele rezultate in urma transferurilor sunt completate </t>
    </r>
    <r>
      <rPr>
        <b/>
        <sz val="11"/>
        <rFont val="Calibri"/>
        <family val="2"/>
        <scheme val="minor"/>
      </rPr>
      <t>automat</t>
    </r>
    <r>
      <rPr>
        <sz val="11"/>
        <color theme="1"/>
        <rFont val="Calibri"/>
        <family val="2"/>
        <charset val="238"/>
        <scheme val="minor"/>
      </rPr>
      <t>.</t>
    </r>
  </si>
  <si>
    <r>
      <t xml:space="preserve">Se completeaza de </t>
    </r>
    <r>
      <rPr>
        <b/>
        <sz val="11"/>
        <color theme="1"/>
        <rFont val="Calibri"/>
        <family val="2"/>
        <scheme val="minor"/>
      </rPr>
      <t>Beneficiar</t>
    </r>
    <r>
      <rPr>
        <sz val="11"/>
        <color theme="1"/>
        <rFont val="Calibri"/>
        <family val="2"/>
        <scheme val="minor"/>
      </rPr>
      <t xml:space="preserve"> numarul de mobilitati si granturi contractate raportate in baza online Mobility Tool+ pentru anul în curs. Conform art. I.9.1 din contractul financiar </t>
    </r>
    <r>
      <rPr>
        <sz val="11"/>
        <color rgb="FFFF0000"/>
        <rFont val="Calibri"/>
        <family val="2"/>
        <scheme val="minor"/>
      </rPr>
      <t>"cel puțin o dată pe lună pe durata Proiectului, Beneficiarul trebuie să introducă și să actualizeze orice informație nouă în ceea ce privește participanții și activitățile de mobilitate".</t>
    </r>
  </si>
  <si>
    <r>
      <t xml:space="preserve">Se completeaza de </t>
    </r>
    <r>
      <rPr>
        <b/>
        <sz val="11"/>
        <color theme="3"/>
        <rFont val="Calibri"/>
        <family val="2"/>
        <scheme val="minor"/>
      </rPr>
      <t>Beneficiar</t>
    </r>
    <r>
      <rPr>
        <sz val="11"/>
        <color theme="1"/>
        <rFont val="Calibri"/>
        <family val="2"/>
        <charset val="238"/>
        <scheme val="minor"/>
      </rPr>
      <t xml:space="preserve"> numai numarul de mobilitati planificate a fi realizate, exceptand cele raportate in Mobility Tool+. Granturile planificate a fi utilizate sunt cele pentru mobilitatile necontractate (care </t>
    </r>
    <r>
      <rPr>
        <u/>
        <sz val="11"/>
        <color theme="1"/>
        <rFont val="Calibri"/>
        <family val="2"/>
        <scheme val="minor"/>
      </rPr>
      <t>nu</t>
    </r>
    <r>
      <rPr>
        <sz val="11"/>
        <color theme="1"/>
        <rFont val="Calibri"/>
        <family val="2"/>
        <charset val="238"/>
        <scheme val="minor"/>
      </rPr>
      <t xml:space="preserve"> sunt raportate in Mobility Tool+), dar planificate a fi utilizate.</t>
    </r>
  </si>
  <si>
    <r>
      <t xml:space="preserve">Se completeaza </t>
    </r>
    <r>
      <rPr>
        <b/>
        <sz val="11"/>
        <color theme="1"/>
        <rFont val="Calibri"/>
        <family val="2"/>
        <scheme val="minor"/>
      </rPr>
      <t>automat</t>
    </r>
    <r>
      <rPr>
        <sz val="11"/>
        <color theme="1"/>
        <rFont val="Calibri"/>
        <family val="2"/>
        <charset val="238"/>
        <scheme val="minor"/>
      </rPr>
      <t>. Reprezinta suma mobilitatilor si granturilor raportate la punctele A4 si A5.</t>
    </r>
  </si>
  <si>
    <r>
      <t xml:space="preserve">Se completeaza </t>
    </r>
    <r>
      <rPr>
        <b/>
        <sz val="11"/>
        <color theme="1"/>
        <rFont val="Calibri"/>
        <family val="2"/>
        <scheme val="minor"/>
      </rPr>
      <t>automat</t>
    </r>
    <r>
      <rPr>
        <sz val="11"/>
        <color theme="1"/>
        <rFont val="Calibri"/>
        <family val="2"/>
        <charset val="238"/>
        <scheme val="minor"/>
      </rPr>
      <t>. Reprezinta diferenta granturilor raportate la punctele A3 si A6.</t>
    </r>
  </si>
  <si>
    <r>
      <t xml:space="preserve">Se completeaza de </t>
    </r>
    <r>
      <rPr>
        <b/>
        <sz val="11"/>
        <color theme="3"/>
        <rFont val="Calibri"/>
        <family val="2"/>
        <scheme val="minor"/>
      </rPr>
      <t>Beneficiar</t>
    </r>
    <r>
      <rPr>
        <sz val="11"/>
        <color theme="1"/>
        <rFont val="Calibri"/>
        <family val="2"/>
        <charset val="238"/>
        <scheme val="minor"/>
      </rPr>
      <t xml:space="preserve"> granturile platite numai din sumele contractate initial, </t>
    </r>
    <r>
      <rPr>
        <u/>
        <sz val="11"/>
        <color theme="1"/>
        <rFont val="Calibri"/>
        <family val="2"/>
        <scheme val="minor"/>
      </rPr>
      <t>fara</t>
    </r>
    <r>
      <rPr>
        <sz val="11"/>
        <color theme="1"/>
        <rFont val="Calibri"/>
        <family val="2"/>
        <charset val="238"/>
        <scheme val="minor"/>
      </rPr>
      <t xml:space="preserve"> a se lua in considerare actele aditionale de suplimentare.</t>
    </r>
  </si>
  <si>
    <r>
      <t xml:space="preserve">Se completeaza </t>
    </r>
    <r>
      <rPr>
        <b/>
        <sz val="11"/>
        <color theme="1"/>
        <rFont val="Calibri"/>
        <family val="2"/>
        <scheme val="minor"/>
      </rPr>
      <t>automat</t>
    </r>
    <r>
      <rPr>
        <sz val="11"/>
        <color theme="1"/>
        <rFont val="Calibri"/>
        <family val="2"/>
        <charset val="238"/>
        <scheme val="minor"/>
      </rPr>
      <t xml:space="preserve"> suma alocata pentru sprijinul pentru organizarea mobilitatilor (SOM) din Anexa II a contractului financiar semnat cu AN.</t>
    </r>
  </si>
  <si>
    <r>
      <t xml:space="preserve">Se completeaza </t>
    </r>
    <r>
      <rPr>
        <b/>
        <sz val="11"/>
        <color theme="1"/>
        <rFont val="Calibri"/>
        <family val="2"/>
        <charset val="238"/>
        <scheme val="minor"/>
      </rPr>
      <t>automat</t>
    </r>
    <r>
      <rPr>
        <sz val="11"/>
        <color theme="1"/>
        <rFont val="Calibri"/>
        <family val="2"/>
        <charset val="238"/>
        <scheme val="minor"/>
      </rPr>
      <t xml:space="preserve"> si reprezinta grantul SOM calculat pentru mobilitatile raportate in Mobility Tool+ (A4) dupa transferuri (daca exista).</t>
    </r>
  </si>
  <si>
    <t>ATENTIE! In aceasta pagina se completeaza numai transferurile notificate la AN. Notificarea se trimite prin e-mail responsabilului de proiect. Formularul de notificare este disponibil si in cadrul acestui document Excel (pagina urmatoare).</t>
  </si>
  <si>
    <r>
      <rPr>
        <b/>
        <sz val="12"/>
        <color theme="1"/>
        <rFont val="Calibri"/>
        <family val="2"/>
        <scheme val="minor"/>
      </rPr>
      <t>Transferuri bugetare fără act adițional</t>
    </r>
    <r>
      <rPr>
        <sz val="12"/>
        <color theme="1"/>
        <rFont val="Calibri"/>
        <family val="2"/>
        <scheme val="minor"/>
      </rPr>
      <t xml:space="preserve"> </t>
    </r>
    <r>
      <rPr>
        <sz val="12"/>
        <color rgb="FF00B0F0"/>
        <rFont val="Calibri"/>
        <family val="2"/>
        <scheme val="minor"/>
      </rPr>
      <t>(art. I.3.3 )</t>
    </r>
    <r>
      <rPr>
        <sz val="11"/>
        <color theme="1"/>
        <rFont val="Calibri"/>
        <family val="2"/>
        <charset val="238"/>
        <scheme val="minor"/>
      </rPr>
      <t xml:space="preserve">
</t>
    </r>
    <r>
      <rPr>
        <i/>
        <sz val="11"/>
        <color theme="1"/>
        <rFont val="Calibri"/>
        <family val="2"/>
        <scheme val="minor"/>
      </rPr>
      <t>Fără a deroga de la Articolul II.13 din Condițiile Generale (Anexa I), Beneficiarul are posibilitatea de a ajusta bugetul aprobat, detaliat în Anexa II, prin transferuri între diferite categorii bugetare, fără ca această ajustare să fie considerată o modificare a Contractului, în sensul Articolului II.13, cu condiția ca următoarele reguli să fie respectate:</t>
    </r>
    <r>
      <rPr>
        <sz val="11"/>
        <color theme="1"/>
        <rFont val="Calibri"/>
        <family val="2"/>
        <charset val="238"/>
        <scheme val="minor"/>
      </rPr>
      <t xml:space="preserve">
(a) Beneficiarul poate transfera până la 100% din fondurile alocate inițial sprijinului pentru organizarea mobilităților</t>
    </r>
    <r>
      <rPr>
        <sz val="11"/>
        <color rgb="FF00B0F0"/>
        <rFont val="Calibri"/>
        <family val="2"/>
        <scheme val="minor"/>
      </rPr>
      <t xml:space="preserve"> (SOM) </t>
    </r>
    <r>
      <rPr>
        <sz val="11"/>
        <color theme="1"/>
        <rFont val="Calibri"/>
        <family val="2"/>
        <charset val="238"/>
        <scheme val="minor"/>
      </rPr>
      <t xml:space="preserve">către sprijinul individual pentru mobilități studențești </t>
    </r>
    <r>
      <rPr>
        <sz val="11"/>
        <color rgb="FF00B0F0"/>
        <rFont val="Calibri"/>
        <family val="2"/>
        <scheme val="minor"/>
      </rPr>
      <t>(SM)</t>
    </r>
    <r>
      <rPr>
        <sz val="11"/>
        <color theme="1"/>
        <rFont val="Calibri"/>
        <family val="2"/>
        <charset val="238"/>
        <scheme val="minor"/>
      </rPr>
      <t xml:space="preserve"> sau către sprijinul individual și pentru transport pentru mobilitatea personalului </t>
    </r>
    <r>
      <rPr>
        <sz val="11"/>
        <color rgb="FF00B0F0"/>
        <rFont val="Calibri"/>
        <family val="2"/>
        <scheme val="minor"/>
      </rPr>
      <t>(ST)</t>
    </r>
    <r>
      <rPr>
        <sz val="11"/>
        <color theme="1"/>
        <rFont val="Calibri"/>
        <family val="2"/>
        <charset val="238"/>
        <scheme val="minor"/>
      </rPr>
      <t xml:space="preserve">; 
(b) Beneficiarul poate transfera până la 100% din fondurile alocate sprijinului individual pentru mobilitățile studențești de studiu </t>
    </r>
    <r>
      <rPr>
        <sz val="11"/>
        <color rgb="FF00B0F0"/>
        <rFont val="Calibri"/>
        <family val="2"/>
        <scheme val="minor"/>
      </rPr>
      <t>(SMS)</t>
    </r>
    <r>
      <rPr>
        <sz val="11"/>
        <color theme="1"/>
        <rFont val="Calibri"/>
        <family val="2"/>
        <charset val="238"/>
        <scheme val="minor"/>
      </rPr>
      <t xml:space="preserve"> către sprijinul individual pentru mobilitățile studențești de plasament </t>
    </r>
    <r>
      <rPr>
        <sz val="11"/>
        <color rgb="FF00B0F0"/>
        <rFont val="Calibri"/>
        <family val="2"/>
        <scheme val="minor"/>
      </rPr>
      <t>(SMP)</t>
    </r>
    <r>
      <rPr>
        <sz val="11"/>
        <color theme="1"/>
        <rFont val="Calibri"/>
        <family val="2"/>
        <charset val="238"/>
        <scheme val="minor"/>
      </rPr>
      <t xml:space="preserve">; 
(c) Beneficiarul poate transfera până la 100% din fondurile alocate sprijinului individual pentru mobilitățile studențești de plasament </t>
    </r>
    <r>
      <rPr>
        <sz val="11"/>
        <color rgb="FF00B0F0"/>
        <rFont val="Calibri"/>
        <family val="2"/>
        <scheme val="minor"/>
      </rPr>
      <t>(SMP)</t>
    </r>
    <r>
      <rPr>
        <sz val="11"/>
        <color theme="1"/>
        <rFont val="Calibri"/>
        <family val="2"/>
        <charset val="238"/>
        <scheme val="minor"/>
      </rPr>
      <t xml:space="preserve"> către sprijinul individual pentru mobilitățile studențești  de studiu </t>
    </r>
    <r>
      <rPr>
        <sz val="11"/>
        <color rgb="FF00B0F0"/>
        <rFont val="Calibri"/>
        <family val="2"/>
        <scheme val="minor"/>
      </rPr>
      <t>(SMS)</t>
    </r>
    <r>
      <rPr>
        <sz val="11"/>
        <color theme="1"/>
        <rFont val="Calibri"/>
        <family val="2"/>
        <charset val="238"/>
        <scheme val="minor"/>
      </rPr>
      <t>; 
(d) Beneficiarul poate transfera până la 100% din fondurile alocate transportului și sprijinului individual pentru mobilitatea personalului</t>
    </r>
    <r>
      <rPr>
        <sz val="11"/>
        <color rgb="FF00B0F0"/>
        <rFont val="Calibri"/>
        <family val="2"/>
        <scheme val="minor"/>
      </rPr>
      <t xml:space="preserve"> (ST)</t>
    </r>
    <r>
      <rPr>
        <sz val="11"/>
        <color theme="1"/>
        <rFont val="Calibri"/>
        <family val="2"/>
        <charset val="238"/>
        <scheme val="minor"/>
      </rPr>
      <t xml:space="preserve"> către sprijinul individual pentru mobilitățile studențești</t>
    </r>
    <r>
      <rPr>
        <sz val="11"/>
        <color rgb="FF00B0F0"/>
        <rFont val="Calibri"/>
        <family val="2"/>
        <scheme val="minor"/>
      </rPr>
      <t xml:space="preserve"> (SM)</t>
    </r>
    <r>
      <rPr>
        <sz val="11"/>
        <color theme="1"/>
        <rFont val="Calibri"/>
        <family val="2"/>
        <charset val="238"/>
        <scheme val="minor"/>
      </rPr>
      <t xml:space="preserve">;
(e) Beneficiarul poate transfera până la 100% din fondurile alocate transportului și sprijinului individual pentru mobilitatea personalului de predare </t>
    </r>
    <r>
      <rPr>
        <sz val="11"/>
        <color rgb="FF00B0F0"/>
        <rFont val="Calibri"/>
        <family val="2"/>
        <scheme val="minor"/>
      </rPr>
      <t>(STA)</t>
    </r>
    <r>
      <rPr>
        <sz val="11"/>
        <color theme="1"/>
        <rFont val="Calibri"/>
        <family val="2"/>
        <charset val="238"/>
        <scheme val="minor"/>
      </rPr>
      <t xml:space="preserve"> către transportul și sprijinul individual pentru mobilitatea personalului de formare </t>
    </r>
    <r>
      <rPr>
        <sz val="11"/>
        <color rgb="FF00B0F0"/>
        <rFont val="Calibri"/>
        <family val="2"/>
        <scheme val="minor"/>
      </rPr>
      <t>(STT)</t>
    </r>
    <r>
      <rPr>
        <sz val="11"/>
        <color theme="1"/>
        <rFont val="Calibri"/>
        <family val="2"/>
        <charset val="238"/>
        <scheme val="minor"/>
      </rPr>
      <t xml:space="preserve">;
(f) Beneficiarul poate transfera până la 100% din fondurile alocate transportului și sprijinului individual pentru mobilitatea personalului de formare </t>
    </r>
    <r>
      <rPr>
        <sz val="11"/>
        <color rgb="FF00B0F0"/>
        <rFont val="Calibri"/>
        <family val="2"/>
        <scheme val="minor"/>
      </rPr>
      <t>(STT)</t>
    </r>
    <r>
      <rPr>
        <sz val="11"/>
        <color theme="1"/>
        <rFont val="Calibri"/>
        <family val="2"/>
        <charset val="238"/>
        <scheme val="minor"/>
      </rPr>
      <t xml:space="preserve"> către transportul și sprijinul individual pentru mobilitatea personalului de predare </t>
    </r>
    <r>
      <rPr>
        <sz val="11"/>
        <color rgb="FF00B0F0"/>
        <rFont val="Calibri"/>
        <family val="2"/>
        <scheme val="minor"/>
      </rPr>
      <t>(STA)</t>
    </r>
    <r>
      <rPr>
        <sz val="11"/>
        <color theme="1"/>
        <rFont val="Calibri"/>
        <family val="2"/>
        <charset val="238"/>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</si>
</sst>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1]_-;\-* #,##0.00\ [$€-1]_-;_-* &quot;-&quot;??\ [$€-1]_-;_-@_-"/>
    <numFmt numFmtId="165" formatCode="#,##0.00\ [$€-1];\-#,##0.00\ [$€-1]"/>
    <numFmt numFmtId="166" formatCode="General;\-\ 0;"/>
    <numFmt numFmtId="167" formatCode="#,##0.00\ [$€-1]"/>
  </numFmts>
  <fonts count="106"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i/>
      <sz val="10"/>
      <color theme="1"/>
      <name val="Calibri"/>
      <family val="2"/>
      <charset val="238"/>
      <scheme val="minor"/>
    </font>
    <font>
      <b/>
      <sz val="10"/>
      <color rgb="FFFF0000"/>
      <name val="Calibri"/>
      <family val="2"/>
      <charset val="238"/>
      <scheme val="minor"/>
    </font>
    <font>
      <b/>
      <sz val="12"/>
      <color rgb="FFFF0000"/>
      <name val="Calibri"/>
      <family val="2"/>
      <charset val="238"/>
      <scheme val="minor"/>
    </font>
    <font>
      <b/>
      <sz val="10"/>
      <color theme="0"/>
      <name val="Calibri"/>
      <family val="2"/>
      <charset val="238"/>
      <scheme val="minor"/>
    </font>
    <font>
      <sz val="8"/>
      <color theme="1"/>
      <name val="Calibri"/>
      <family val="2"/>
      <charset val="238"/>
      <scheme val="minor"/>
    </font>
    <font>
      <b/>
      <sz val="16"/>
      <color theme="1"/>
      <name val="Calibri"/>
      <family val="2"/>
      <charset val="238"/>
      <scheme val="minor"/>
    </font>
    <font>
      <sz val="12"/>
      <name val="Arial"/>
      <family val="2"/>
      <charset val="238"/>
    </font>
    <font>
      <u/>
      <sz val="12"/>
      <color indexed="12"/>
      <name val="Arial"/>
      <family val="2"/>
      <charset val="238"/>
    </font>
    <font>
      <b/>
      <sz val="8"/>
      <name val="Calibri"/>
      <family val="2"/>
      <charset val="238"/>
      <scheme val="minor"/>
    </font>
    <font>
      <sz val="10"/>
      <name val="Arial"/>
      <family val="2"/>
      <charset val="238"/>
    </font>
    <font>
      <b/>
      <sz val="11"/>
      <color theme="1"/>
      <name val="Calibri"/>
      <family val="2"/>
      <charset val="238"/>
      <scheme val="minor"/>
    </font>
    <font>
      <b/>
      <sz val="8"/>
      <color theme="1"/>
      <name val="Calibri"/>
      <family val="2"/>
      <charset val="238"/>
      <scheme val="minor"/>
    </font>
    <font>
      <sz val="8"/>
      <color theme="1"/>
      <name val="Calibri"/>
      <family val="2"/>
      <scheme val="minor"/>
    </font>
    <font>
      <b/>
      <sz val="12"/>
      <color theme="1"/>
      <name val="Calibri"/>
      <family val="2"/>
      <charset val="238"/>
      <scheme val="minor"/>
    </font>
    <font>
      <sz val="11"/>
      <color rgb="FFFF0000"/>
      <name val="Calibri"/>
      <family val="2"/>
      <charset val="238"/>
      <scheme val="minor"/>
    </font>
    <font>
      <b/>
      <sz val="8"/>
      <color theme="1"/>
      <name val="Calibri"/>
      <family val="2"/>
      <scheme val="minor"/>
    </font>
    <font>
      <b/>
      <sz val="8"/>
      <name val="Calibri"/>
      <family val="2"/>
      <scheme val="minor"/>
    </font>
    <font>
      <sz val="8"/>
      <name val="Calibri"/>
      <family val="2"/>
      <scheme val="minor"/>
    </font>
    <font>
      <b/>
      <sz val="11"/>
      <name val="Calibri"/>
      <family val="2"/>
      <scheme val="minor"/>
    </font>
    <font>
      <b/>
      <sz val="10"/>
      <name val="Calibri"/>
      <family val="2"/>
      <scheme val="minor"/>
    </font>
    <font>
      <sz val="10"/>
      <name val="Calibri"/>
      <family val="2"/>
      <scheme val="minor"/>
    </font>
    <font>
      <i/>
      <sz val="9"/>
      <name val="Calibri"/>
      <family val="2"/>
      <scheme val="minor"/>
    </font>
    <font>
      <b/>
      <sz val="11"/>
      <color theme="1"/>
      <name val="Calibri"/>
      <family val="2"/>
      <scheme val="minor"/>
    </font>
    <font>
      <i/>
      <sz val="9"/>
      <color theme="1"/>
      <name val="Calibri"/>
      <family val="2"/>
      <scheme val="minor"/>
    </font>
    <font>
      <b/>
      <sz val="9"/>
      <color theme="0"/>
      <name val="Calibri"/>
      <family val="2"/>
      <scheme val="minor"/>
    </font>
    <font>
      <sz val="8"/>
      <color theme="0"/>
      <name val="Calibri"/>
      <family val="2"/>
      <scheme val="minor"/>
    </font>
    <font>
      <b/>
      <sz val="10"/>
      <color theme="0"/>
      <name val="Calibri"/>
      <family val="2"/>
      <scheme val="minor"/>
    </font>
    <font>
      <b/>
      <sz val="10"/>
      <color theme="1"/>
      <name val="Calibri"/>
      <family val="2"/>
      <scheme val="minor"/>
    </font>
    <font>
      <sz val="10"/>
      <name val="Arial"/>
      <family val="2"/>
    </font>
    <font>
      <sz val="10"/>
      <name val="Times New Roman"/>
      <family val="1"/>
    </font>
    <font>
      <sz val="12"/>
      <name val="Times New Roman"/>
      <family val="1"/>
    </font>
    <font>
      <sz val="14"/>
      <name val="Arial"/>
      <family val="2"/>
    </font>
    <font>
      <sz val="14"/>
      <name val="Georgia"/>
      <family val="1"/>
    </font>
    <font>
      <sz val="12"/>
      <name val="Georgia"/>
      <family val="1"/>
    </font>
    <font>
      <sz val="10"/>
      <name val="Georgia"/>
      <family val="1"/>
    </font>
    <font>
      <i/>
      <sz val="10"/>
      <name val="Georgia"/>
      <family val="1"/>
    </font>
    <font>
      <sz val="14"/>
      <name val="Times New Roman"/>
      <family val="1"/>
    </font>
    <font>
      <i/>
      <sz val="14"/>
      <name val="Times New Roman"/>
      <family val="1"/>
    </font>
    <font>
      <b/>
      <sz val="12"/>
      <name val="Times New Roman"/>
      <family val="1"/>
    </font>
    <font>
      <b/>
      <sz val="12"/>
      <color indexed="10"/>
      <name val="Arial"/>
      <family val="2"/>
    </font>
    <font>
      <b/>
      <sz val="12"/>
      <name val="Georgia"/>
      <family val="1"/>
    </font>
    <font>
      <b/>
      <sz val="10"/>
      <name val="Georgia"/>
      <family val="1"/>
    </font>
    <font>
      <b/>
      <u/>
      <sz val="18"/>
      <name val="Times New Roman"/>
      <family val="1"/>
    </font>
    <font>
      <b/>
      <u/>
      <sz val="14"/>
      <name val="Verdana"/>
      <family val="2"/>
    </font>
    <font>
      <sz val="12"/>
      <name val="Arial"/>
      <family val="2"/>
    </font>
    <font>
      <u/>
      <sz val="10"/>
      <color indexed="12"/>
      <name val="Arial"/>
      <family val="2"/>
    </font>
    <font>
      <b/>
      <u/>
      <sz val="9"/>
      <color indexed="16"/>
      <name val="Arial"/>
      <family val="2"/>
    </font>
    <font>
      <sz val="11"/>
      <color indexed="17"/>
      <name val="Calibri"/>
      <family val="2"/>
    </font>
    <font>
      <b/>
      <sz val="11"/>
      <color indexed="52"/>
      <name val="Calibri"/>
      <family val="2"/>
    </font>
    <font>
      <sz val="11"/>
      <color indexed="52"/>
      <name val="Calibri"/>
      <family val="2"/>
    </font>
    <font>
      <sz val="11"/>
      <color indexed="20"/>
      <name val="Calibri"/>
      <family val="2"/>
    </font>
    <font>
      <b/>
      <sz val="11"/>
      <color indexed="63"/>
      <name val="Calibri"/>
      <family val="2"/>
    </font>
    <font>
      <sz val="11"/>
      <color indexed="62"/>
      <name val="Calibri"/>
      <family val="2"/>
    </font>
    <font>
      <sz val="11"/>
      <color indexed="60"/>
      <name val="Calibri"/>
      <family val="2"/>
    </font>
    <font>
      <sz val="11"/>
      <color indexed="8"/>
      <name val="Calibri"/>
      <family val="2"/>
    </font>
    <font>
      <sz val="10"/>
      <color indexed="8"/>
      <name val="Arial"/>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b/>
      <sz val="12"/>
      <color theme="1"/>
      <name val="Calibri"/>
      <family val="2"/>
      <scheme val="minor"/>
    </font>
    <font>
      <b/>
      <sz val="11"/>
      <color rgb="FFFF0000"/>
      <name val="Calibri"/>
      <family val="2"/>
      <scheme val="minor"/>
    </font>
    <font>
      <b/>
      <sz val="11"/>
      <color theme="0"/>
      <name val="Calibri"/>
      <family val="2"/>
      <scheme val="minor"/>
    </font>
    <font>
      <sz val="9"/>
      <color indexed="81"/>
      <name val="Tahoma"/>
      <family val="2"/>
    </font>
    <font>
      <b/>
      <sz val="9"/>
      <color indexed="81"/>
      <name val="Tahoma"/>
      <family val="2"/>
    </font>
    <font>
      <b/>
      <i/>
      <sz val="11"/>
      <color theme="1"/>
      <name val="Calibri"/>
      <family val="2"/>
      <scheme val="minor"/>
    </font>
    <font>
      <i/>
      <sz val="11"/>
      <color theme="1"/>
      <name val="Calibri"/>
      <family val="2"/>
      <scheme val="minor"/>
    </font>
    <font>
      <b/>
      <i/>
      <sz val="10"/>
      <color theme="1"/>
      <name val="Calibri"/>
      <family val="2"/>
      <scheme val="minor"/>
    </font>
    <font>
      <sz val="9"/>
      <name val="Calibri"/>
      <family val="2"/>
      <scheme val="minor"/>
    </font>
    <font>
      <sz val="9"/>
      <color theme="1"/>
      <name val="Calibri"/>
      <family val="2"/>
      <scheme val="minor"/>
    </font>
    <font>
      <b/>
      <sz val="16"/>
      <name val="Calibri"/>
      <family val="2"/>
      <charset val="238"/>
      <scheme val="minor"/>
    </font>
    <font>
      <b/>
      <sz val="16"/>
      <color theme="3"/>
      <name val="Calibri"/>
      <family val="2"/>
      <charset val="238"/>
      <scheme val="minor"/>
    </font>
    <font>
      <sz val="10"/>
      <color rgb="FF0070C0"/>
      <name val="Calibri"/>
      <family val="2"/>
      <scheme val="minor"/>
    </font>
    <font>
      <sz val="11"/>
      <color theme="1" tint="0.34998626667073579"/>
      <name val="Calibri"/>
      <family val="2"/>
      <charset val="238"/>
      <scheme val="minor"/>
    </font>
    <font>
      <sz val="11"/>
      <name val="Calibri"/>
      <family val="2"/>
      <scheme val="minor"/>
    </font>
    <font>
      <i/>
      <sz val="11"/>
      <color theme="1" tint="0.499984740745262"/>
      <name val="Calibri"/>
      <family val="2"/>
      <scheme val="minor"/>
    </font>
    <font>
      <i/>
      <sz val="12"/>
      <color rgb="FFFF0000"/>
      <name val="Calibri"/>
      <family val="2"/>
      <scheme val="minor"/>
    </font>
    <font>
      <b/>
      <sz val="14"/>
      <color theme="1"/>
      <name val="Calibri"/>
      <family val="2"/>
      <scheme val="minor"/>
    </font>
    <font>
      <u/>
      <sz val="11"/>
      <color theme="1"/>
      <name val="Calibri"/>
      <family val="2"/>
      <scheme val="minor"/>
    </font>
    <font>
      <b/>
      <sz val="11"/>
      <color theme="3"/>
      <name val="Calibri"/>
      <family val="2"/>
      <scheme val="minor"/>
    </font>
    <font>
      <sz val="11"/>
      <color theme="3"/>
      <name val="Calibri"/>
      <family val="2"/>
      <scheme val="minor"/>
    </font>
    <font>
      <i/>
      <sz val="11"/>
      <color rgb="FFFF0000"/>
      <name val="Calibri"/>
      <family val="2"/>
      <scheme val="minor"/>
    </font>
    <font>
      <b/>
      <sz val="12"/>
      <color theme="0"/>
      <name val="Calibri"/>
      <family val="2"/>
      <scheme val="minor"/>
    </font>
    <font>
      <sz val="11"/>
      <color rgb="FFFF0000"/>
      <name val="Calibri"/>
      <family val="2"/>
      <scheme val="minor"/>
    </font>
    <font>
      <b/>
      <sz val="10"/>
      <color rgb="FFFF0000"/>
      <name val="Calibri"/>
      <family val="2"/>
      <scheme val="minor"/>
    </font>
    <font>
      <sz val="10"/>
      <color theme="1"/>
      <name val="Calibri"/>
      <family val="2"/>
      <scheme val="minor"/>
    </font>
    <font>
      <b/>
      <sz val="14"/>
      <name val="Calibri"/>
      <family val="2"/>
      <scheme val="minor"/>
    </font>
    <font>
      <sz val="11"/>
      <color theme="0"/>
      <name val="Calibri"/>
      <family val="2"/>
      <scheme val="minor"/>
    </font>
    <font>
      <b/>
      <i/>
      <sz val="11"/>
      <name val="Calibri"/>
      <family val="2"/>
      <scheme val="minor"/>
    </font>
    <font>
      <i/>
      <sz val="11"/>
      <color theme="1"/>
      <name val="Calibri"/>
      <family val="2"/>
      <charset val="238"/>
      <scheme val="minor"/>
    </font>
    <font>
      <i/>
      <u/>
      <sz val="11"/>
      <color theme="1"/>
      <name val="Calibri"/>
      <family val="2"/>
      <charset val="238"/>
      <scheme val="minor"/>
    </font>
    <font>
      <u/>
      <sz val="11"/>
      <color theme="1"/>
      <name val="Calibri"/>
      <family val="2"/>
      <charset val="238"/>
      <scheme val="minor"/>
    </font>
    <font>
      <sz val="20"/>
      <color rgb="FFFF0000"/>
      <name val="Calibri"/>
      <family val="2"/>
      <charset val="238"/>
      <scheme val="minor"/>
    </font>
    <font>
      <sz val="12"/>
      <color theme="1"/>
      <name val="Calibri"/>
      <family val="2"/>
      <scheme val="minor"/>
    </font>
    <font>
      <sz val="11"/>
      <color rgb="FF00B0F0"/>
      <name val="Calibri"/>
      <family val="2"/>
      <scheme val="minor"/>
    </font>
    <font>
      <sz val="12"/>
      <color rgb="FF00B0F0"/>
      <name val="Calibri"/>
      <family val="2"/>
      <scheme val="minor"/>
    </font>
    <font>
      <b/>
      <sz val="11"/>
      <color theme="4" tint="-0.499984740745262"/>
      <name val="Calibri"/>
      <family val="2"/>
      <scheme val="minor"/>
    </font>
    <font>
      <sz val="10"/>
      <color rgb="FFFF0000"/>
      <name val="Calibri"/>
      <family val="2"/>
      <scheme val="minor"/>
    </font>
    <font>
      <sz val="10"/>
      <color theme="3" tint="0.39997558519241921"/>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F0"/>
        <bgColor indexed="64"/>
      </patternFill>
    </fill>
    <fill>
      <patternFill patternType="solid">
        <fgColor rgb="FF7030A0"/>
        <bgColor indexed="64"/>
      </patternFill>
    </fill>
    <fill>
      <patternFill patternType="solid">
        <fgColor theme="1"/>
        <bgColor indexed="64"/>
      </patternFill>
    </fill>
    <fill>
      <patternFill patternType="solid">
        <fgColor theme="5" tint="-0.499984740745262"/>
        <bgColor indexed="64"/>
      </patternFill>
    </fill>
    <fill>
      <patternFill patternType="solid">
        <fgColor rgb="FF00B050"/>
        <bgColor indexed="64"/>
      </patternFill>
    </fill>
    <fill>
      <patternFill patternType="solid">
        <fgColor theme="6" tint="-0.499984740745262"/>
        <bgColor indexed="64"/>
      </patternFill>
    </fill>
    <fill>
      <patternFill patternType="solid">
        <fgColor theme="3" tint="-0.499984740745262"/>
        <bgColor indexed="64"/>
      </patternFill>
    </fill>
    <fill>
      <patternFill patternType="solid">
        <fgColor theme="6" tint="0.39997558519241921"/>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2"/>
      </patternFill>
    </fill>
    <fill>
      <patternFill patternType="solid">
        <fgColor indexed="22"/>
      </patternFill>
    </fill>
    <fill>
      <patternFill patternType="solid">
        <fgColor indexed="45"/>
      </patternFill>
    </fill>
    <fill>
      <patternFill patternType="solid">
        <fgColor indexed="47"/>
      </patternFill>
    </fill>
    <fill>
      <patternFill patternType="solid">
        <fgColor indexed="43"/>
      </patternFill>
    </fill>
    <fill>
      <patternFill patternType="solid">
        <fgColor indexed="26"/>
      </patternFill>
    </fill>
    <fill>
      <patternFill patternType="solid">
        <fgColor indexed="55"/>
      </patternFill>
    </fill>
    <fill>
      <patternFill patternType="solid">
        <fgColor rgb="FFFFC000"/>
        <bgColor indexed="64"/>
      </patternFill>
    </fill>
    <fill>
      <patternFill patternType="solid">
        <fgColor rgb="FF92D05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249977111117893"/>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4"/>
      </top>
      <bottom style="double">
        <color theme="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bottom style="medium">
        <color indexed="64"/>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uble">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indexed="64"/>
      </top>
      <bottom style="medium">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5">
    <xf numFmtId="0" fontId="0" fillId="0" borderId="0"/>
    <xf numFmtId="0" fontId="10" fillId="0" borderId="0"/>
    <xf numFmtId="0" fontId="11" fillId="0" borderId="0" applyNumberFormat="0" applyFill="0" applyBorder="0" applyAlignment="0" applyProtection="0">
      <alignment vertical="top"/>
      <protection locked="0"/>
    </xf>
    <xf numFmtId="0" fontId="13" fillId="0" borderId="0"/>
    <xf numFmtId="0" fontId="14" fillId="0" borderId="15" applyNumberFormat="0" applyFill="0" applyAlignment="0" applyProtection="0"/>
    <xf numFmtId="0" fontId="32" fillId="0" borderId="0"/>
    <xf numFmtId="0" fontId="49" fillId="0" borderId="0" applyNumberFormat="0" applyFill="0" applyBorder="0" applyAlignment="0" applyProtection="0">
      <alignment vertical="top"/>
      <protection locked="0"/>
    </xf>
    <xf numFmtId="0" fontId="51" fillId="20" borderId="0" applyNumberFormat="0" applyBorder="0" applyAlignment="0" applyProtection="0"/>
    <xf numFmtId="0" fontId="52" fillId="21" borderId="64" applyNumberFormat="0" applyAlignment="0" applyProtection="0"/>
    <xf numFmtId="0" fontId="53" fillId="0" borderId="65" applyNumberFormat="0" applyFill="0" applyAlignment="0" applyProtection="0"/>
    <xf numFmtId="0" fontId="54" fillId="22" borderId="0" applyNumberFormat="0" applyBorder="0" applyAlignment="0" applyProtection="0"/>
    <xf numFmtId="0" fontId="55" fillId="21" borderId="66" applyNumberFormat="0" applyAlignment="0" applyProtection="0"/>
    <xf numFmtId="0" fontId="56" fillId="23" borderId="64" applyNumberFormat="0" applyAlignment="0" applyProtection="0"/>
    <xf numFmtId="0" fontId="57" fillId="24" borderId="0" applyNumberFormat="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32"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8" fillId="25" borderId="67" applyNumberFormat="0" applyFont="0" applyAlignment="0" applyProtection="0"/>
    <xf numFmtId="0" fontId="59" fillId="0" borderId="0"/>
    <xf numFmtId="0" fontId="60"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68" applyNumberFormat="0" applyFill="0" applyAlignment="0" applyProtection="0"/>
    <xf numFmtId="0" fontId="64" fillId="0" borderId="69" applyNumberFormat="0" applyFill="0" applyAlignment="0" applyProtection="0"/>
    <xf numFmtId="0" fontId="65" fillId="0" borderId="70" applyNumberFormat="0" applyFill="0" applyAlignment="0" applyProtection="0"/>
    <xf numFmtId="0" fontId="65" fillId="0" borderId="0" applyNumberFormat="0" applyFill="0" applyBorder="0" applyAlignment="0" applyProtection="0"/>
    <xf numFmtId="0" fontId="66" fillId="26" borderId="71" applyNumberFormat="0" applyAlignment="0" applyProtection="0"/>
  </cellStyleXfs>
  <cellXfs count="414">
    <xf numFmtId="0" fontId="0" fillId="0" borderId="0" xfId="0"/>
    <xf numFmtId="0" fontId="0" fillId="2" borderId="0" xfId="0" applyFill="1"/>
    <xf numFmtId="0" fontId="0" fillId="0" borderId="0" xfId="0" applyFill="1" applyProtection="1"/>
    <xf numFmtId="0" fontId="6" fillId="0" borderId="0" xfId="0" applyFont="1" applyFill="1" applyBorder="1" applyAlignment="1" applyProtection="1">
      <alignment horizontal="left" vertical="center" indent="1"/>
    </xf>
    <xf numFmtId="165" fontId="16" fillId="2" borderId="0" xfId="0" applyNumberFormat="1" applyFont="1" applyFill="1" applyBorder="1" applyAlignment="1" applyProtection="1">
      <alignment horizontal="right" indent="1"/>
    </xf>
    <xf numFmtId="1" fontId="16" fillId="2" borderId="0" xfId="0" applyNumberFormat="1" applyFont="1" applyFill="1" applyBorder="1" applyAlignment="1" applyProtection="1">
      <alignment horizontal="center"/>
    </xf>
    <xf numFmtId="1" fontId="19" fillId="2" borderId="0" xfId="0" applyNumberFormat="1" applyFont="1" applyFill="1" applyBorder="1" applyAlignment="1" applyProtection="1">
      <alignment horizontal="center"/>
    </xf>
    <xf numFmtId="165" fontId="19" fillId="2" borderId="0" xfId="0" applyNumberFormat="1" applyFont="1" applyFill="1" applyBorder="1" applyAlignment="1" applyProtection="1">
      <alignment horizontal="right" indent="1"/>
    </xf>
    <xf numFmtId="0" fontId="8" fillId="2" borderId="0" xfId="0" applyFont="1" applyFill="1" applyBorder="1" applyAlignment="1" applyProtection="1">
      <alignment horizontal="left" vertical="center" wrapText="1" indent="1"/>
    </xf>
    <xf numFmtId="0" fontId="0" fillId="2" borderId="0" xfId="0" applyFill="1" applyBorder="1" applyAlignment="1"/>
    <xf numFmtId="0" fontId="6" fillId="2" borderId="0" xfId="0" applyFont="1" applyFill="1" applyBorder="1" applyAlignment="1" applyProtection="1">
      <alignment horizontal="left" vertical="center" indent="1"/>
    </xf>
    <xf numFmtId="164" fontId="21" fillId="8" borderId="21" xfId="0" applyNumberFormat="1" applyFont="1" applyFill="1" applyBorder="1" applyAlignment="1" applyProtection="1">
      <alignment horizontal="right" vertical="center" indent="1"/>
    </xf>
    <xf numFmtId="166" fontId="20" fillId="8" borderId="30" xfId="0" applyNumberFormat="1" applyFont="1" applyFill="1" applyBorder="1" applyAlignment="1" applyProtection="1">
      <alignment horizontal="center" vertical="center"/>
    </xf>
    <xf numFmtId="164" fontId="20" fillId="8" borderId="31" xfId="0" applyNumberFormat="1" applyFont="1" applyFill="1" applyBorder="1" applyAlignment="1" applyProtection="1">
      <alignment horizontal="right" vertical="center" indent="1"/>
    </xf>
    <xf numFmtId="164" fontId="20" fillId="8" borderId="7" xfId="0" applyNumberFormat="1" applyFont="1" applyFill="1" applyBorder="1" applyAlignment="1" applyProtection="1">
      <alignment horizontal="right" vertical="center" indent="1"/>
    </xf>
    <xf numFmtId="166" fontId="19" fillId="8" borderId="20" xfId="0" applyNumberFormat="1" applyFont="1" applyFill="1" applyBorder="1" applyAlignment="1" applyProtection="1">
      <alignment horizontal="center" vertical="center"/>
    </xf>
    <xf numFmtId="164" fontId="19" fillId="8" borderId="21" xfId="0" applyNumberFormat="1" applyFont="1" applyFill="1" applyBorder="1" applyAlignment="1" applyProtection="1">
      <alignment horizontal="right" vertical="center" indent="1"/>
    </xf>
    <xf numFmtId="164" fontId="20" fillId="8" borderId="21" xfId="0" applyNumberFormat="1" applyFont="1" applyFill="1" applyBorder="1" applyAlignment="1" applyProtection="1">
      <alignment horizontal="right" vertical="center" indent="1"/>
    </xf>
    <xf numFmtId="164" fontId="20" fillId="8" borderId="29" xfId="0" applyNumberFormat="1" applyFont="1" applyFill="1" applyBorder="1" applyAlignment="1" applyProtection="1">
      <alignment horizontal="right" vertical="center" indent="1"/>
    </xf>
    <xf numFmtId="0" fontId="15" fillId="8" borderId="24" xfId="0" applyFont="1" applyFill="1" applyBorder="1" applyAlignment="1" applyProtection="1">
      <alignment horizontal="center" vertical="center"/>
    </xf>
    <xf numFmtId="166" fontId="15" fillId="8" borderId="20" xfId="0" applyNumberFormat="1" applyFont="1" applyFill="1" applyBorder="1" applyAlignment="1" applyProtection="1">
      <alignment horizontal="center" vertical="center"/>
    </xf>
    <xf numFmtId="1" fontId="15" fillId="8" borderId="30" xfId="0" applyNumberFormat="1" applyFont="1" applyFill="1" applyBorder="1" applyAlignment="1" applyProtection="1">
      <alignment horizontal="center" vertical="center"/>
    </xf>
    <xf numFmtId="164" fontId="19" fillId="8" borderId="22" xfId="0" applyNumberFormat="1" applyFont="1" applyFill="1" applyBorder="1" applyAlignment="1" applyProtection="1">
      <alignment horizontal="right" vertical="center" indent="1"/>
    </xf>
    <xf numFmtId="165" fontId="19" fillId="8" borderId="18" xfId="0" applyNumberFormat="1" applyFont="1" applyFill="1" applyBorder="1" applyAlignment="1" applyProtection="1">
      <alignment horizontal="right" vertical="center" indent="1"/>
    </xf>
    <xf numFmtId="0" fontId="23" fillId="0" borderId="24" xfId="0" applyFont="1" applyBorder="1" applyAlignment="1" applyProtection="1">
      <alignment horizontal="left" vertical="center" wrapText="1" indent="1"/>
    </xf>
    <xf numFmtId="0" fontId="24" fillId="0" borderId="24" xfId="0" applyFont="1" applyBorder="1" applyAlignment="1" applyProtection="1">
      <alignment horizontal="left" vertical="center" wrapText="1" indent="1"/>
    </xf>
    <xf numFmtId="164" fontId="19" fillId="8" borderId="31" xfId="0" applyNumberFormat="1" applyFont="1" applyFill="1" applyBorder="1" applyAlignment="1" applyProtection="1">
      <alignment horizontal="right" vertical="center" indent="1"/>
    </xf>
    <xf numFmtId="164" fontId="16" fillId="8" borderId="56" xfId="0" applyNumberFormat="1" applyFont="1" applyFill="1" applyBorder="1" applyAlignment="1" applyProtection="1">
      <alignment horizontal="right" vertical="center" indent="1"/>
    </xf>
    <xf numFmtId="164" fontId="19" fillId="8" borderId="13" xfId="0" applyNumberFormat="1" applyFont="1" applyFill="1" applyBorder="1" applyAlignment="1" applyProtection="1">
      <alignment horizontal="right" vertical="center" indent="1"/>
    </xf>
    <xf numFmtId="165" fontId="25" fillId="0" borderId="17" xfId="0" applyNumberFormat="1" applyFont="1" applyFill="1" applyBorder="1" applyAlignment="1" applyProtection="1">
      <alignment horizontal="center" vertical="center"/>
    </xf>
    <xf numFmtId="0" fontId="28" fillId="9" borderId="27" xfId="0" applyFont="1" applyFill="1" applyBorder="1" applyAlignment="1" applyProtection="1">
      <alignment horizontal="center"/>
    </xf>
    <xf numFmtId="0" fontId="28" fillId="9" borderId="9" xfId="0" applyFont="1" applyFill="1" applyBorder="1" applyAlignment="1" applyProtection="1">
      <alignment horizontal="center"/>
    </xf>
    <xf numFmtId="0" fontId="28" fillId="10" borderId="27" xfId="0" applyFont="1" applyFill="1" applyBorder="1" applyAlignment="1" applyProtection="1">
      <alignment horizontal="center"/>
    </xf>
    <xf numFmtId="0" fontId="28" fillId="10" borderId="9" xfId="0" applyFont="1" applyFill="1" applyBorder="1" applyAlignment="1" applyProtection="1">
      <alignment horizontal="center"/>
    </xf>
    <xf numFmtId="0" fontId="29" fillId="11" borderId="27" xfId="0" applyFont="1" applyFill="1" applyBorder="1" applyAlignment="1" applyProtection="1">
      <alignment horizontal="center"/>
    </xf>
    <xf numFmtId="0" fontId="29" fillId="11" borderId="9" xfId="0" applyFont="1" applyFill="1" applyBorder="1" applyAlignment="1" applyProtection="1">
      <alignment horizontal="center"/>
    </xf>
    <xf numFmtId="0" fontId="28" fillId="13" borderId="27" xfId="0" applyFont="1" applyFill="1" applyBorder="1" applyAlignment="1" applyProtection="1">
      <alignment horizontal="center"/>
    </xf>
    <xf numFmtId="0" fontId="28" fillId="13" borderId="9" xfId="0" applyFont="1" applyFill="1" applyBorder="1" applyAlignment="1" applyProtection="1">
      <alignment horizontal="center"/>
    </xf>
    <xf numFmtId="0" fontId="28" fillId="12" borderId="27" xfId="0" applyFont="1" applyFill="1" applyBorder="1" applyAlignment="1" applyProtection="1">
      <alignment horizontal="center"/>
    </xf>
    <xf numFmtId="0" fontId="28" fillId="12" borderId="9" xfId="0" applyFont="1" applyFill="1" applyBorder="1" applyAlignment="1" applyProtection="1">
      <alignment horizontal="center"/>
    </xf>
    <xf numFmtId="0" fontId="28" fillId="15" borderId="27" xfId="0" applyFont="1" applyFill="1" applyBorder="1" applyAlignment="1" applyProtection="1">
      <alignment horizontal="center"/>
    </xf>
    <xf numFmtId="0" fontId="28" fillId="15" borderId="9" xfId="0" applyFont="1" applyFill="1" applyBorder="1" applyAlignment="1" applyProtection="1">
      <alignment horizontal="center"/>
    </xf>
    <xf numFmtId="0" fontId="28" fillId="14" borderId="27" xfId="0" applyFont="1" applyFill="1" applyBorder="1" applyAlignment="1" applyProtection="1">
      <alignment horizontal="center"/>
    </xf>
    <xf numFmtId="0" fontId="28" fillId="14" borderId="28" xfId="0" applyFont="1" applyFill="1" applyBorder="1" applyAlignment="1" applyProtection="1">
      <alignment horizontal="center"/>
    </xf>
    <xf numFmtId="0" fontId="24" fillId="2" borderId="24" xfId="0" applyFont="1" applyFill="1" applyBorder="1" applyAlignment="1" applyProtection="1">
      <alignment horizontal="left" vertical="center" wrapText="1" indent="1"/>
    </xf>
    <xf numFmtId="0" fontId="32" fillId="17" borderId="0" xfId="5" applyFill="1" applyProtection="1">
      <protection hidden="1"/>
    </xf>
    <xf numFmtId="0" fontId="33" fillId="17" borderId="0" xfId="5" applyFont="1" applyFill="1" applyProtection="1">
      <protection hidden="1"/>
    </xf>
    <xf numFmtId="0" fontId="32" fillId="17" borderId="0" xfId="5" applyFont="1" applyFill="1" applyBorder="1" applyAlignment="1" applyProtection="1">
      <protection hidden="1"/>
    </xf>
    <xf numFmtId="0" fontId="34" fillId="17" borderId="0" xfId="5" applyFont="1" applyFill="1" applyProtection="1">
      <protection hidden="1"/>
    </xf>
    <xf numFmtId="0" fontId="35" fillId="17" borderId="0" xfId="5" applyFont="1" applyFill="1" applyProtection="1">
      <protection hidden="1"/>
    </xf>
    <xf numFmtId="0" fontId="36" fillId="18" borderId="0" xfId="5" applyFont="1" applyFill="1" applyProtection="1">
      <protection hidden="1"/>
    </xf>
    <xf numFmtId="0" fontId="32" fillId="0" borderId="0" xfId="5"/>
    <xf numFmtId="0" fontId="37" fillId="18" borderId="0" xfId="5" applyFont="1" applyFill="1" applyAlignment="1" applyProtection="1">
      <alignment horizontal="right"/>
      <protection hidden="1"/>
    </xf>
    <xf numFmtId="0" fontId="36" fillId="18" borderId="0" xfId="5" applyFont="1" applyFill="1" applyProtection="1">
      <protection locked="0"/>
    </xf>
    <xf numFmtId="0" fontId="37" fillId="18" borderId="0" xfId="5" applyFont="1" applyFill="1" applyProtection="1">
      <protection hidden="1"/>
    </xf>
    <xf numFmtId="0" fontId="40" fillId="17" borderId="0" xfId="5" applyFont="1" applyFill="1" applyAlignment="1" applyProtection="1">
      <protection hidden="1"/>
    </xf>
    <xf numFmtId="0" fontId="34" fillId="18" borderId="0" xfId="5" applyFont="1" applyFill="1" applyAlignment="1" applyProtection="1">
      <alignment vertical="top" wrapText="1"/>
      <protection hidden="1"/>
    </xf>
    <xf numFmtId="0" fontId="41" fillId="17" borderId="0" xfId="5" applyFont="1" applyFill="1" applyAlignment="1" applyProtection="1">
      <alignment vertical="top" wrapText="1"/>
      <protection hidden="1"/>
    </xf>
    <xf numFmtId="0" fontId="34" fillId="18" borderId="0" xfId="5" applyFont="1" applyFill="1" applyProtection="1">
      <protection hidden="1"/>
    </xf>
    <xf numFmtId="0" fontId="42" fillId="18" borderId="0" xfId="5" applyFont="1" applyFill="1" applyProtection="1">
      <protection hidden="1"/>
    </xf>
    <xf numFmtId="0" fontId="34" fillId="18" borderId="0" xfId="5" applyFont="1" applyFill="1" applyBorder="1" applyAlignment="1" applyProtection="1">
      <alignment horizontal="center" vertical="top" wrapText="1"/>
      <protection hidden="1"/>
    </xf>
    <xf numFmtId="0" fontId="34" fillId="18" borderId="0" xfId="5" applyFont="1" applyFill="1" applyBorder="1" applyAlignment="1" applyProtection="1">
      <alignment vertical="top" wrapText="1"/>
      <protection hidden="1"/>
    </xf>
    <xf numFmtId="0" fontId="42" fillId="18" borderId="0" xfId="5" applyFont="1" applyFill="1" applyBorder="1" applyAlignment="1" applyProtection="1">
      <alignment horizontal="center" vertical="top" wrapText="1"/>
      <protection hidden="1"/>
    </xf>
    <xf numFmtId="0" fontId="42" fillId="18" borderId="0" xfId="5" applyFont="1" applyFill="1" applyBorder="1" applyAlignment="1" applyProtection="1">
      <alignment vertical="top" wrapText="1"/>
      <protection hidden="1"/>
    </xf>
    <xf numFmtId="0" fontId="43" fillId="18" borderId="0" xfId="5" applyFont="1" applyFill="1" applyProtection="1">
      <protection hidden="1"/>
    </xf>
    <xf numFmtId="0" fontId="34" fillId="18" borderId="0" xfId="5" applyFont="1" applyFill="1" applyAlignment="1" applyProtection="1">
      <alignment horizontal="justify" vertical="top" wrapText="1"/>
      <protection hidden="1"/>
    </xf>
    <xf numFmtId="0" fontId="40" fillId="17" borderId="0" xfId="5" applyFont="1" applyFill="1" applyAlignment="1" applyProtection="1">
      <alignment vertical="top" wrapText="1"/>
      <protection hidden="1"/>
    </xf>
    <xf numFmtId="0" fontId="46" fillId="18" borderId="0" xfId="5" applyFont="1" applyFill="1" applyAlignment="1" applyProtection="1">
      <alignment horizontal="center"/>
      <protection hidden="1"/>
    </xf>
    <xf numFmtId="0" fontId="32" fillId="18" borderId="0" xfId="5" applyFill="1" applyProtection="1">
      <protection hidden="1"/>
    </xf>
    <xf numFmtId="0" fontId="47" fillId="18" borderId="0" xfId="5" applyFont="1" applyFill="1" applyAlignment="1" applyProtection="1">
      <alignment horizontal="center"/>
      <protection hidden="1"/>
    </xf>
    <xf numFmtId="0" fontId="33" fillId="18" borderId="0" xfId="5" applyFont="1" applyFill="1" applyProtection="1">
      <protection hidden="1"/>
    </xf>
    <xf numFmtId="0" fontId="48" fillId="18" borderId="0" xfId="5" applyFont="1" applyFill="1" applyProtection="1">
      <protection hidden="1"/>
    </xf>
    <xf numFmtId="0" fontId="32" fillId="17" borderId="0" xfId="5" applyFill="1" applyBorder="1" applyProtection="1">
      <protection hidden="1"/>
    </xf>
    <xf numFmtId="0" fontId="32" fillId="2" borderId="0" xfId="5" applyFill="1" applyProtection="1">
      <protection hidden="1"/>
    </xf>
    <xf numFmtId="0" fontId="50" fillId="2" borderId="0" xfId="6" applyFont="1" applyFill="1" applyBorder="1" applyAlignment="1" applyProtection="1">
      <alignment horizontal="center" vertical="top" wrapText="1"/>
      <protection hidden="1"/>
    </xf>
    <xf numFmtId="0" fontId="32" fillId="2" borderId="0" xfId="5" applyFill="1"/>
    <xf numFmtId="0" fontId="32" fillId="18" borderId="0" xfId="5" applyFont="1" applyFill="1" applyProtection="1">
      <protection hidden="1"/>
    </xf>
    <xf numFmtId="0" fontId="18" fillId="2" borderId="0" xfId="0" applyFont="1" applyFill="1"/>
    <xf numFmtId="164" fontId="16" fillId="8" borderId="50" xfId="0" applyNumberFormat="1" applyFont="1" applyFill="1" applyBorder="1" applyAlignment="1" applyProtection="1">
      <alignment horizontal="right" vertical="center" indent="1"/>
    </xf>
    <xf numFmtId="164" fontId="16" fillId="8" borderId="52" xfId="0" applyNumberFormat="1" applyFont="1" applyFill="1" applyBorder="1" applyAlignment="1" applyProtection="1">
      <alignment horizontal="right" vertical="center" indent="1"/>
    </xf>
    <xf numFmtId="164" fontId="16" fillId="8" borderId="19" xfId="0" applyNumberFormat="1" applyFont="1" applyFill="1" applyBorder="1" applyAlignment="1" applyProtection="1">
      <alignment horizontal="right" vertical="center" indent="1"/>
    </xf>
    <xf numFmtId="0" fontId="68" fillId="2" borderId="0" xfId="0" applyFont="1" applyFill="1" applyAlignment="1">
      <alignment vertical="center" wrapText="1"/>
    </xf>
    <xf numFmtId="0" fontId="18" fillId="2" borderId="0" xfId="0" applyFont="1" applyFill="1" applyAlignment="1">
      <alignment horizontal="center" vertical="center" wrapText="1"/>
    </xf>
    <xf numFmtId="0" fontId="26" fillId="2" borderId="0" xfId="0" applyFont="1" applyFill="1"/>
    <xf numFmtId="0" fontId="67" fillId="2" borderId="0" xfId="0" applyFont="1" applyFill="1"/>
    <xf numFmtId="0" fontId="0" fillId="2" borderId="11" xfId="0" applyFill="1" applyBorder="1"/>
    <xf numFmtId="0" fontId="0" fillId="2" borderId="12" xfId="0" applyFill="1" applyBorder="1"/>
    <xf numFmtId="0" fontId="0" fillId="2" borderId="27" xfId="0" applyFill="1" applyBorder="1"/>
    <xf numFmtId="0" fontId="0" fillId="2" borderId="9" xfId="0" applyFill="1" applyBorder="1"/>
    <xf numFmtId="0" fontId="0" fillId="2" borderId="54" xfId="0" applyFill="1" applyBorder="1"/>
    <xf numFmtId="0" fontId="0" fillId="2" borderId="52" xfId="0" applyFill="1" applyBorder="1"/>
    <xf numFmtId="0" fontId="0" fillId="2" borderId="72" xfId="0" applyFill="1" applyBorder="1"/>
    <xf numFmtId="0" fontId="0" fillId="2" borderId="73" xfId="0" applyFill="1" applyBorder="1"/>
    <xf numFmtId="0" fontId="0" fillId="2" borderId="0" xfId="0" applyFill="1" applyAlignment="1">
      <alignment vertical="top" wrapText="1"/>
    </xf>
    <xf numFmtId="0" fontId="0" fillId="16" borderId="27" xfId="0" applyFill="1" applyBorder="1"/>
    <xf numFmtId="0" fontId="0" fillId="16" borderId="9" xfId="0" applyFill="1" applyBorder="1"/>
    <xf numFmtId="0" fontId="0" fillId="16" borderId="54" xfId="0" applyFill="1" applyBorder="1"/>
    <xf numFmtId="0" fontId="0" fillId="16" borderId="52" xfId="0" applyFill="1" applyBorder="1"/>
    <xf numFmtId="0" fontId="0" fillId="16" borderId="11" xfId="0" applyFill="1" applyBorder="1"/>
    <xf numFmtId="0" fontId="0" fillId="16" borderId="12" xfId="0" applyFill="1" applyBorder="1"/>
    <xf numFmtId="0" fontId="0" fillId="0" borderId="0" xfId="0" applyProtection="1"/>
    <xf numFmtId="0" fontId="0" fillId="2" borderId="0" xfId="0" applyFill="1" applyBorder="1" applyProtection="1"/>
    <xf numFmtId="0" fontId="0" fillId="0" borderId="44" xfId="0" applyBorder="1" applyProtection="1"/>
    <xf numFmtId="0" fontId="0" fillId="0" borderId="0" xfId="0" applyFill="1" applyBorder="1" applyProtection="1"/>
    <xf numFmtId="0" fontId="0" fillId="2" borderId="0" xfId="0" applyFill="1" applyProtection="1"/>
    <xf numFmtId="165" fontId="21" fillId="8" borderId="50" xfId="0" applyNumberFormat="1" applyFont="1" applyFill="1" applyBorder="1" applyAlignment="1" applyProtection="1">
      <alignment horizontal="right" vertical="center" indent="1"/>
    </xf>
    <xf numFmtId="165" fontId="21" fillId="8" borderId="52" xfId="0" applyNumberFormat="1" applyFont="1" applyFill="1" applyBorder="1" applyAlignment="1" applyProtection="1">
      <alignment horizontal="right" vertical="center" indent="1"/>
    </xf>
    <xf numFmtId="165" fontId="21" fillId="8" borderId="19" xfId="0" applyNumberFormat="1" applyFont="1" applyFill="1" applyBorder="1" applyAlignment="1" applyProtection="1">
      <alignment horizontal="right" vertical="center" indent="1"/>
    </xf>
    <xf numFmtId="164" fontId="20" fillId="8" borderId="22" xfId="0" applyNumberFormat="1" applyFont="1" applyFill="1" applyBorder="1" applyAlignment="1" applyProtection="1">
      <alignment horizontal="right" vertical="center" indent="1"/>
    </xf>
    <xf numFmtId="165" fontId="21" fillId="8" borderId="76" xfId="0" applyNumberFormat="1" applyFont="1" applyFill="1" applyBorder="1" applyAlignment="1" applyProtection="1">
      <alignment horizontal="right" vertical="center" indent="1"/>
    </xf>
    <xf numFmtId="164" fontId="19" fillId="8" borderId="77" xfId="0" applyNumberFormat="1" applyFont="1" applyFill="1" applyBorder="1" applyAlignment="1" applyProtection="1">
      <alignment horizontal="right" vertical="center" indent="1"/>
    </xf>
    <xf numFmtId="164" fontId="16" fillId="8" borderId="76" xfId="0" applyNumberFormat="1" applyFont="1" applyFill="1" applyBorder="1" applyAlignment="1" applyProtection="1">
      <alignment horizontal="right" vertical="center" indent="1"/>
    </xf>
    <xf numFmtId="0" fontId="0" fillId="0" borderId="0" xfId="0" applyBorder="1" applyProtection="1"/>
    <xf numFmtId="0" fontId="0" fillId="7" borderId="0" xfId="0" applyFill="1" applyAlignment="1" applyProtection="1"/>
    <xf numFmtId="166" fontId="19" fillId="4" borderId="31" xfId="0" applyNumberFormat="1" applyFont="1" applyFill="1" applyBorder="1" applyAlignment="1" applyProtection="1">
      <alignment horizontal="center" vertical="center"/>
    </xf>
    <xf numFmtId="0" fontId="6" fillId="0" borderId="5" xfId="0" applyFont="1" applyFill="1" applyBorder="1" applyAlignment="1" applyProtection="1">
      <alignment horizontal="left" vertical="center" indent="1"/>
    </xf>
    <xf numFmtId="0" fontId="0" fillId="0" borderId="78" xfId="0" applyFill="1" applyBorder="1" applyProtection="1"/>
    <xf numFmtId="0" fontId="24" fillId="6" borderId="57" xfId="0" applyFont="1" applyFill="1" applyBorder="1" applyAlignment="1" applyProtection="1">
      <alignment horizontal="left" vertical="center" wrapText="1" indent="1"/>
    </xf>
    <xf numFmtId="165" fontId="24" fillId="6" borderId="23" xfId="0" applyNumberFormat="1" applyFont="1" applyFill="1" applyBorder="1" applyAlignment="1" applyProtection="1">
      <alignment horizontal="left" vertical="center" wrapText="1" indent="1"/>
    </xf>
    <xf numFmtId="167" fontId="26" fillId="8" borderId="88" xfId="0" applyNumberFormat="1" applyFont="1" applyFill="1" applyBorder="1" applyAlignment="1" applyProtection="1">
      <alignment vertical="center" wrapText="1"/>
    </xf>
    <xf numFmtId="167" fontId="26" fillId="8" borderId="89" xfId="0" applyNumberFormat="1" applyFont="1" applyFill="1" applyBorder="1" applyAlignment="1" applyProtection="1">
      <alignment vertical="center" wrapText="1"/>
    </xf>
    <xf numFmtId="0" fontId="0" fillId="29" borderId="0" xfId="0" applyFill="1" applyProtection="1"/>
    <xf numFmtId="0" fontId="0" fillId="29" borderId="0" xfId="0" applyFill="1" applyBorder="1" applyProtection="1"/>
    <xf numFmtId="0" fontId="0" fillId="29" borderId="0" xfId="0" applyFill="1" applyAlignment="1" applyProtection="1"/>
    <xf numFmtId="0" fontId="16" fillId="29" borderId="0" xfId="0" applyFont="1" applyFill="1" applyBorder="1" applyProtection="1"/>
    <xf numFmtId="0" fontId="4" fillId="29" borderId="0" xfId="0" applyFont="1" applyFill="1" applyBorder="1" applyAlignment="1" applyProtection="1">
      <alignment horizontal="center" vertical="center" wrapText="1"/>
    </xf>
    <xf numFmtId="0" fontId="7" fillId="29" borderId="0" xfId="0" applyFont="1" applyFill="1" applyBorder="1" applyAlignment="1" applyProtection="1">
      <alignment vertical="center" wrapText="1"/>
    </xf>
    <xf numFmtId="0" fontId="0" fillId="29" borderId="0" xfId="0" applyFill="1" applyBorder="1" applyAlignment="1" applyProtection="1">
      <alignment vertical="center" wrapText="1"/>
    </xf>
    <xf numFmtId="0" fontId="9" fillId="2" borderId="78" xfId="0" applyFont="1" applyFill="1" applyBorder="1" applyAlignment="1" applyProtection="1">
      <alignment vertical="center"/>
    </xf>
    <xf numFmtId="0" fontId="26" fillId="2" borderId="0" xfId="0" applyFont="1" applyFill="1" applyBorder="1" applyAlignment="1" applyProtection="1">
      <alignment horizontal="right"/>
    </xf>
    <xf numFmtId="0" fontId="26" fillId="2" borderId="0" xfId="0" applyFont="1" applyFill="1" applyBorder="1" applyProtection="1"/>
    <xf numFmtId="0" fontId="22" fillId="2" borderId="0" xfId="0" applyFont="1" applyFill="1" applyBorder="1" applyAlignment="1" applyProtection="1">
      <alignment horizontal="left" vertical="center"/>
    </xf>
    <xf numFmtId="0" fontId="22" fillId="2" borderId="0" xfId="0" applyFont="1" applyFill="1" applyBorder="1" applyAlignment="1" applyProtection="1">
      <alignment vertical="center"/>
    </xf>
    <xf numFmtId="0" fontId="6" fillId="2" borderId="0" xfId="0" applyFont="1" applyFill="1" applyAlignment="1" applyProtection="1">
      <alignment horizontal="right"/>
    </xf>
    <xf numFmtId="0" fontId="0" fillId="2" borderId="0" xfId="0" applyFill="1" applyAlignment="1" applyProtection="1"/>
    <xf numFmtId="0" fontId="73" fillId="2" borderId="0" xfId="0" applyFont="1" applyFill="1" applyProtection="1"/>
    <xf numFmtId="0" fontId="5" fillId="2" borderId="0" xfId="0" applyFont="1" applyFill="1" applyBorder="1" applyAlignment="1" applyProtection="1">
      <alignment horizontal="left" vertical="center" indent="1"/>
    </xf>
    <xf numFmtId="14" fontId="0" fillId="2" borderId="0" xfId="0" applyNumberFormat="1" applyFill="1" applyAlignment="1" applyProtection="1">
      <alignment horizontal="center"/>
      <protection locked="0"/>
    </xf>
    <xf numFmtId="165" fontId="25" fillId="0" borderId="53" xfId="0" applyNumberFormat="1" applyFont="1" applyFill="1" applyBorder="1" applyAlignment="1" applyProtection="1">
      <alignment horizontal="right" vertical="center"/>
    </xf>
    <xf numFmtId="165" fontId="25" fillId="0" borderId="54" xfId="0" applyNumberFormat="1" applyFont="1" applyFill="1" applyBorder="1" applyAlignment="1" applyProtection="1">
      <alignment horizontal="right" vertical="center"/>
    </xf>
    <xf numFmtId="165" fontId="25" fillId="0" borderId="75" xfId="0" applyNumberFormat="1" applyFont="1" applyFill="1" applyBorder="1" applyAlignment="1" applyProtection="1">
      <alignment horizontal="right" vertical="center"/>
    </xf>
    <xf numFmtId="165" fontId="25" fillId="0" borderId="17" xfId="0" applyNumberFormat="1" applyFont="1" applyFill="1" applyBorder="1" applyAlignment="1" applyProtection="1">
      <alignment horizontal="right" vertical="center"/>
    </xf>
    <xf numFmtId="0" fontId="27" fillId="5" borderId="53" xfId="0" applyFont="1" applyFill="1" applyBorder="1" applyAlignment="1" applyProtection="1">
      <alignment horizontal="right" vertical="center"/>
    </xf>
    <xf numFmtId="164" fontId="27" fillId="2" borderId="54" xfId="0" applyNumberFormat="1" applyFont="1" applyFill="1" applyBorder="1" applyAlignment="1" applyProtection="1">
      <alignment horizontal="right" vertical="center"/>
    </xf>
    <xf numFmtId="164" fontId="27" fillId="2" borderId="75" xfId="0" applyNumberFormat="1" applyFont="1" applyFill="1" applyBorder="1" applyAlignment="1" applyProtection="1">
      <alignment horizontal="right" vertical="center"/>
    </xf>
    <xf numFmtId="0" fontId="78" fillId="2" borderId="0" xfId="0" applyFont="1" applyFill="1" applyBorder="1" applyAlignment="1" applyProtection="1">
      <alignment horizontal="center" vertical="center"/>
    </xf>
    <xf numFmtId="0" fontId="77" fillId="2" borderId="0" xfId="0" applyFont="1" applyFill="1" applyBorder="1" applyAlignment="1" applyProtection="1">
      <alignment horizontal="center" vertical="center"/>
    </xf>
    <xf numFmtId="0" fontId="20" fillId="2" borderId="20" xfId="0" applyFont="1" applyFill="1" applyBorder="1" applyAlignment="1" applyProtection="1">
      <alignment horizontal="center" vertical="center"/>
      <protection locked="0"/>
    </xf>
    <xf numFmtId="164" fontId="20" fillId="2" borderId="21" xfId="0" applyNumberFormat="1" applyFont="1" applyFill="1" applyBorder="1" applyAlignment="1" applyProtection="1">
      <alignment horizontal="right" vertical="center" indent="1"/>
      <protection locked="0"/>
    </xf>
    <xf numFmtId="0" fontId="21" fillId="2" borderId="24"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164" fontId="21" fillId="2" borderId="21" xfId="0" applyNumberFormat="1" applyFont="1" applyFill="1" applyBorder="1" applyAlignment="1" applyProtection="1">
      <alignment horizontal="right" vertical="center" indent="1"/>
      <protection locked="0"/>
    </xf>
    <xf numFmtId="164" fontId="21" fillId="2" borderId="7" xfId="0" applyNumberFormat="1" applyFont="1" applyFill="1" applyBorder="1" applyAlignment="1" applyProtection="1">
      <alignment horizontal="right" vertical="center" indent="1"/>
      <protection locked="0"/>
    </xf>
    <xf numFmtId="164" fontId="19" fillId="2" borderId="21" xfId="0" applyNumberFormat="1" applyFont="1" applyFill="1" applyBorder="1" applyAlignment="1" applyProtection="1">
      <alignment horizontal="right" vertical="center" indent="1"/>
      <protection locked="0"/>
    </xf>
    <xf numFmtId="1" fontId="20" fillId="2" borderId="26" xfId="0" applyNumberFormat="1" applyFont="1" applyFill="1" applyBorder="1" applyAlignment="1" applyProtection="1">
      <alignment horizontal="center" vertical="center"/>
      <protection locked="0"/>
    </xf>
    <xf numFmtId="1" fontId="20" fillId="2" borderId="31" xfId="0" applyNumberFormat="1" applyFont="1" applyFill="1" applyBorder="1" applyAlignment="1" applyProtection="1">
      <alignment horizontal="center" vertical="center"/>
      <protection locked="0"/>
    </xf>
    <xf numFmtId="1" fontId="20" fillId="2" borderId="29" xfId="0" applyNumberFormat="1" applyFont="1" applyFill="1" applyBorder="1" applyAlignment="1" applyProtection="1">
      <alignment horizontal="center" vertical="center"/>
      <protection locked="0"/>
    </xf>
    <xf numFmtId="0" fontId="26" fillId="13" borderId="43" xfId="0" applyFont="1" applyFill="1" applyBorder="1" applyAlignment="1">
      <alignment horizontal="center" vertical="center"/>
    </xf>
    <xf numFmtId="0" fontId="0" fillId="2" borderId="41" xfId="0" applyFill="1" applyBorder="1" applyProtection="1">
      <protection locked="0"/>
    </xf>
    <xf numFmtId="0" fontId="0" fillId="16" borderId="74" xfId="0" applyFill="1" applyBorder="1" applyProtection="1">
      <protection locked="0"/>
    </xf>
    <xf numFmtId="0" fontId="0" fillId="16" borderId="55" xfId="0" applyFill="1" applyBorder="1" applyProtection="1">
      <protection locked="0"/>
    </xf>
    <xf numFmtId="0" fontId="0" fillId="2" borderId="74" xfId="0" applyFill="1" applyBorder="1" applyProtection="1">
      <protection locked="0"/>
    </xf>
    <xf numFmtId="0" fontId="0" fillId="16" borderId="41" xfId="0" applyFill="1" applyBorder="1" applyProtection="1">
      <protection locked="0"/>
    </xf>
    <xf numFmtId="0" fontId="0" fillId="2" borderId="55" xfId="0" applyFill="1" applyBorder="1" applyProtection="1">
      <protection locked="0"/>
    </xf>
    <xf numFmtId="0" fontId="0" fillId="2" borderId="36" xfId="0" applyFill="1" applyBorder="1" applyProtection="1">
      <protection locked="0"/>
    </xf>
    <xf numFmtId="0" fontId="16" fillId="30" borderId="49" xfId="0" applyFont="1" applyFill="1" applyBorder="1" applyAlignment="1" applyProtection="1">
      <alignment horizontal="center"/>
    </xf>
    <xf numFmtId="0" fontId="16" fillId="30" borderId="51" xfId="0" applyFont="1" applyFill="1" applyBorder="1" applyAlignment="1" applyProtection="1">
      <alignment horizontal="center"/>
    </xf>
    <xf numFmtId="1" fontId="21" fillId="30" borderId="20" xfId="0" quotePrefix="1" applyNumberFormat="1" applyFont="1" applyFill="1" applyBorder="1" applyAlignment="1" applyProtection="1">
      <alignment horizontal="center" vertical="center"/>
    </xf>
    <xf numFmtId="166" fontId="20" fillId="30" borderId="6" xfId="0" applyNumberFormat="1" applyFont="1" applyFill="1" applyBorder="1" applyAlignment="1" applyProtection="1">
      <alignment horizontal="center" vertical="center"/>
    </xf>
    <xf numFmtId="1" fontId="21" fillId="30" borderId="20" xfId="0" applyNumberFormat="1" applyFont="1" applyFill="1" applyBorder="1" applyAlignment="1" applyProtection="1">
      <alignment horizontal="center" vertical="center"/>
    </xf>
    <xf numFmtId="1" fontId="12" fillId="30" borderId="20" xfId="0" applyNumberFormat="1" applyFont="1" applyFill="1" applyBorder="1" applyAlignment="1" applyProtection="1">
      <alignment horizontal="center" vertical="center"/>
    </xf>
    <xf numFmtId="1" fontId="12" fillId="30" borderId="33" xfId="0" applyNumberFormat="1" applyFont="1" applyFill="1" applyBorder="1" applyAlignment="1" applyProtection="1">
      <alignment horizontal="center" vertical="center"/>
    </xf>
    <xf numFmtId="164" fontId="20" fillId="30" borderId="24" xfId="0" applyNumberFormat="1" applyFont="1" applyFill="1" applyBorder="1" applyAlignment="1" applyProtection="1">
      <alignment horizontal="right" vertical="center" indent="1"/>
    </xf>
    <xf numFmtId="164" fontId="20" fillId="30" borderId="48" xfId="0" applyNumberFormat="1" applyFont="1" applyFill="1" applyBorder="1" applyAlignment="1" applyProtection="1">
      <alignment horizontal="right" vertical="center" indent="1"/>
    </xf>
    <xf numFmtId="164" fontId="20" fillId="30" borderId="40" xfId="0" applyNumberFormat="1" applyFont="1" applyFill="1" applyBorder="1" applyAlignment="1" applyProtection="1">
      <alignment horizontal="right" vertical="center" indent="1"/>
    </xf>
    <xf numFmtId="164" fontId="20" fillId="30" borderId="45" xfId="0" applyNumberFormat="1" applyFont="1" applyFill="1" applyBorder="1" applyAlignment="1" applyProtection="1">
      <alignment horizontal="right" vertical="center" indent="1"/>
    </xf>
    <xf numFmtId="1" fontId="20" fillId="30" borderId="20" xfId="0" applyNumberFormat="1" applyFont="1" applyFill="1" applyBorder="1" applyAlignment="1" applyProtection="1">
      <alignment horizontal="center" vertical="center"/>
    </xf>
    <xf numFmtId="166" fontId="20" fillId="30" borderId="20" xfId="0" applyNumberFormat="1" applyFont="1" applyFill="1" applyBorder="1" applyAlignment="1" applyProtection="1">
      <alignment horizontal="center" vertical="center"/>
    </xf>
    <xf numFmtId="0" fontId="16" fillId="30" borderId="58" xfId="0" applyFont="1" applyFill="1" applyBorder="1" applyAlignment="1" applyProtection="1">
      <alignment horizontal="center"/>
    </xf>
    <xf numFmtId="0" fontId="16" fillId="30" borderId="35" xfId="0" applyFont="1" applyFill="1" applyBorder="1" applyAlignment="1" applyProtection="1">
      <alignment horizontal="center"/>
    </xf>
    <xf numFmtId="0" fontId="16" fillId="30" borderId="4" xfId="0" applyFont="1" applyFill="1" applyBorder="1" applyAlignment="1" applyProtection="1">
      <alignment horizontal="center"/>
    </xf>
    <xf numFmtId="0" fontId="16" fillId="30" borderId="8" xfId="0" applyFont="1" applyFill="1" applyBorder="1" applyAlignment="1" applyProtection="1">
      <alignment horizontal="center"/>
    </xf>
    <xf numFmtId="0" fontId="16" fillId="30" borderId="59" xfId="0" applyFont="1" applyFill="1" applyBorder="1" applyAlignment="1" applyProtection="1">
      <alignment horizontal="center"/>
    </xf>
    <xf numFmtId="0" fontId="16" fillId="30" borderId="36" xfId="0" applyFont="1" applyFill="1" applyBorder="1" applyAlignment="1" applyProtection="1">
      <alignment horizontal="center"/>
    </xf>
    <xf numFmtId="0" fontId="16" fillId="30" borderId="0" xfId="0" applyFont="1" applyFill="1" applyBorder="1" applyAlignment="1" applyProtection="1">
      <alignment horizontal="center"/>
    </xf>
    <xf numFmtId="0" fontId="21" fillId="2" borderId="20" xfId="0" applyNumberFormat="1" applyFont="1" applyFill="1" applyBorder="1" applyAlignment="1" applyProtection="1">
      <alignment horizontal="center" vertical="center"/>
      <protection locked="0"/>
    </xf>
    <xf numFmtId="0" fontId="20" fillId="8" borderId="30" xfId="0" applyNumberFormat="1" applyFont="1" applyFill="1" applyBorder="1" applyAlignment="1" applyProtection="1">
      <alignment horizontal="center" vertical="center"/>
    </xf>
    <xf numFmtId="0" fontId="20" fillId="8" borderId="20" xfId="0" applyNumberFormat="1" applyFont="1" applyFill="1" applyBorder="1" applyAlignment="1" applyProtection="1">
      <alignment horizontal="center" vertical="center"/>
    </xf>
    <xf numFmtId="0" fontId="19" fillId="8" borderId="20" xfId="0" applyNumberFormat="1" applyFont="1" applyFill="1" applyBorder="1" applyAlignment="1" applyProtection="1">
      <alignment horizontal="center" vertical="center"/>
    </xf>
    <xf numFmtId="0" fontId="19" fillId="8" borderId="30" xfId="0" applyNumberFormat="1" applyFont="1" applyFill="1" applyBorder="1" applyAlignment="1" applyProtection="1">
      <alignment horizontal="center" vertical="center"/>
    </xf>
    <xf numFmtId="0" fontId="80" fillId="29" borderId="0" xfId="0" applyFont="1" applyFill="1" applyBorder="1" applyAlignment="1" applyProtection="1">
      <alignment vertical="center" wrapText="1"/>
    </xf>
    <xf numFmtId="0" fontId="18" fillId="2" borderId="0" xfId="0" quotePrefix="1" applyFont="1" applyFill="1" applyProtection="1"/>
    <xf numFmtId="167" fontId="26" fillId="8" borderId="91" xfId="0" applyNumberFormat="1" applyFont="1" applyFill="1" applyBorder="1" applyAlignment="1" applyProtection="1">
      <alignment vertical="center" wrapText="1"/>
    </xf>
    <xf numFmtId="10" fontId="26" fillId="8" borderId="89" xfId="0" applyNumberFormat="1" applyFont="1" applyFill="1" applyBorder="1" applyProtection="1"/>
    <xf numFmtId="0" fontId="19" fillId="2" borderId="24" xfId="0" applyNumberFormat="1" applyFont="1" applyFill="1" applyBorder="1" applyAlignment="1" applyProtection="1">
      <alignment horizontal="center" vertical="center"/>
      <protection locked="0"/>
    </xf>
    <xf numFmtId="0" fontId="19" fillId="2" borderId="40" xfId="0" applyNumberFormat="1" applyFont="1" applyFill="1" applyBorder="1" applyAlignment="1" applyProtection="1">
      <alignment horizontal="center" vertical="center"/>
      <protection locked="0"/>
    </xf>
    <xf numFmtId="0" fontId="82" fillId="0" borderId="0" xfId="0" applyFont="1" applyFill="1" applyAlignment="1" applyProtection="1">
      <alignment horizontal="center" vertical="center" wrapText="1"/>
    </xf>
    <xf numFmtId="167" fontId="26" fillId="2" borderId="32" xfId="0" applyNumberFormat="1" applyFont="1" applyFill="1" applyBorder="1" applyAlignment="1" applyProtection="1">
      <alignment horizontal="right" vertical="center" wrapText="1"/>
      <protection locked="0"/>
    </xf>
    <xf numFmtId="0" fontId="31" fillId="0" borderId="0" xfId="0" applyFont="1" applyFill="1" applyBorder="1" applyAlignment="1" applyProtection="1"/>
    <xf numFmtId="0" fontId="24" fillId="6" borderId="24" xfId="0" applyFont="1" applyFill="1" applyBorder="1" applyAlignment="1" applyProtection="1">
      <alignment horizontal="left" vertical="center" wrapText="1" indent="1"/>
    </xf>
    <xf numFmtId="0" fontId="0" fillId="0" borderId="0" xfId="0" applyAlignment="1">
      <alignment horizontal="center"/>
    </xf>
    <xf numFmtId="0" fontId="84" fillId="0" borderId="0" xfId="0" applyFont="1"/>
    <xf numFmtId="0" fontId="0" fillId="31" borderId="43" xfId="0" applyFill="1" applyBorder="1" applyAlignment="1"/>
    <xf numFmtId="0" fontId="0" fillId="27" borderId="43" xfId="0" applyFill="1" applyBorder="1" applyAlignment="1"/>
    <xf numFmtId="0" fontId="0" fillId="0" borderId="72" xfId="0" applyBorder="1" applyAlignment="1">
      <alignment horizontal="center" vertical="center"/>
    </xf>
    <xf numFmtId="0" fontId="0" fillId="0" borderId="54" xfId="0" applyBorder="1" applyAlignment="1">
      <alignment horizontal="center" vertical="center"/>
    </xf>
    <xf numFmtId="0" fontId="0" fillId="0" borderId="97" xfId="0" applyBorder="1" applyAlignment="1">
      <alignment horizontal="left" vertical="center" wrapText="1"/>
    </xf>
    <xf numFmtId="0" fontId="0" fillId="0" borderId="89" xfId="0" applyBorder="1" applyAlignment="1">
      <alignment horizontal="left" vertical="center" wrapText="1"/>
    </xf>
    <xf numFmtId="0" fontId="86" fillId="0" borderId="73" xfId="0" applyFont="1" applyBorder="1" applyAlignment="1">
      <alignment horizontal="left" vertical="center" wrapText="1"/>
    </xf>
    <xf numFmtId="0" fontId="86" fillId="0" borderId="52" xfId="0" applyFont="1" applyBorder="1" applyAlignment="1">
      <alignment horizontal="left" vertical="center" wrapText="1"/>
    </xf>
    <xf numFmtId="0" fontId="0" fillId="6" borderId="54" xfId="0" applyFill="1" applyBorder="1" applyAlignment="1">
      <alignment horizontal="center" vertical="center"/>
    </xf>
    <xf numFmtId="0" fontId="86" fillId="6" borderId="52" xfId="0" applyFont="1" applyFill="1" applyBorder="1" applyAlignment="1">
      <alignment horizontal="left" vertical="center" wrapText="1"/>
    </xf>
    <xf numFmtId="0" fontId="0" fillId="6" borderId="89" xfId="0" applyFill="1" applyBorder="1" applyAlignment="1">
      <alignment horizontal="left" vertical="center" wrapText="1"/>
    </xf>
    <xf numFmtId="0" fontId="0" fillId="6" borderId="27" xfId="0" applyFill="1" applyBorder="1" applyAlignment="1">
      <alignment horizontal="center" vertical="center"/>
    </xf>
    <xf numFmtId="0" fontId="86" fillId="6" borderId="9" xfId="0" applyFont="1" applyFill="1" applyBorder="1" applyAlignment="1">
      <alignment horizontal="left" vertical="center" wrapText="1"/>
    </xf>
    <xf numFmtId="0" fontId="0" fillId="6" borderId="16" xfId="0" applyFill="1" applyBorder="1" applyAlignment="1">
      <alignment horizontal="left" vertical="center" wrapText="1"/>
    </xf>
    <xf numFmtId="0" fontId="26" fillId="0" borderId="72" xfId="0" applyFont="1" applyBorder="1" applyAlignment="1">
      <alignment horizontal="center" vertical="center"/>
    </xf>
    <xf numFmtId="0" fontId="26" fillId="6" borderId="54" xfId="0" applyFont="1" applyFill="1" applyBorder="1" applyAlignment="1">
      <alignment horizontal="center" vertical="center"/>
    </xf>
    <xf numFmtId="0" fontId="26" fillId="0" borderId="54" xfId="0" applyFont="1" applyBorder="1" applyAlignment="1">
      <alignment horizontal="center" vertical="center"/>
    </xf>
    <xf numFmtId="0" fontId="26" fillId="6" borderId="27" xfId="0" applyFont="1" applyFill="1" applyBorder="1" applyAlignment="1">
      <alignment horizontal="center" vertical="center"/>
    </xf>
    <xf numFmtId="0" fontId="89" fillId="11" borderId="96" xfId="0" applyFont="1" applyFill="1" applyBorder="1" applyAlignment="1">
      <alignment horizontal="center"/>
    </xf>
    <xf numFmtId="0" fontId="24" fillId="6" borderId="24" xfId="0" applyFont="1" applyFill="1" applyBorder="1" applyAlignment="1" applyProtection="1">
      <alignment horizontal="left" vertical="center" wrapText="1" indent="1"/>
    </xf>
    <xf numFmtId="0" fontId="37" fillId="18" borderId="0" xfId="5" applyFont="1" applyFill="1" applyAlignment="1" applyProtection="1">
      <alignment horizontal="left" vertical="top"/>
      <protection hidden="1"/>
    </xf>
    <xf numFmtId="165" fontId="19" fillId="2" borderId="0" xfId="0" applyNumberFormat="1" applyFont="1" applyFill="1" applyBorder="1" applyAlignment="1" applyProtection="1">
      <alignment horizontal="right" vertical="center" indent="1"/>
    </xf>
    <xf numFmtId="0" fontId="24" fillId="0" borderId="81" xfId="0" applyFont="1" applyBorder="1" applyAlignment="1" applyProtection="1">
      <alignment horizontal="left" vertical="center" wrapText="1" indent="1"/>
    </xf>
    <xf numFmtId="165" fontId="19" fillId="8" borderId="98" xfId="0" applyNumberFormat="1" applyFont="1" applyFill="1" applyBorder="1" applyAlignment="1" applyProtection="1">
      <alignment horizontal="right" vertical="center" indent="1"/>
    </xf>
    <xf numFmtId="0" fontId="24" fillId="0" borderId="34" xfId="0" applyFont="1" applyBorder="1" applyAlignment="1" applyProtection="1">
      <alignment horizontal="left" vertical="center" wrapText="1" indent="1"/>
    </xf>
    <xf numFmtId="165" fontId="19" fillId="8" borderId="16" xfId="0" applyNumberFormat="1" applyFont="1" applyFill="1" applyBorder="1" applyAlignment="1" applyProtection="1">
      <alignment horizontal="right" vertical="center" indent="1"/>
    </xf>
    <xf numFmtId="0" fontId="83" fillId="2" borderId="0" xfId="0" quotePrefix="1" applyFont="1" applyFill="1" applyBorder="1" applyAlignment="1" applyProtection="1">
      <alignment horizontal="left" vertical="top" wrapText="1"/>
    </xf>
    <xf numFmtId="0" fontId="93" fillId="0" borderId="0" xfId="0" applyFont="1" applyBorder="1"/>
    <xf numFmtId="0" fontId="81" fillId="0" borderId="0" xfId="0" applyFont="1" applyBorder="1"/>
    <xf numFmtId="0" fontId="22" fillId="0" borderId="0" xfId="0" applyFont="1" applyBorder="1"/>
    <xf numFmtId="0" fontId="95" fillId="27" borderId="84" xfId="0" applyFont="1" applyFill="1" applyBorder="1" applyAlignment="1">
      <alignment horizontal="center" vertical="center" wrapText="1"/>
    </xf>
    <xf numFmtId="0" fontId="95" fillId="27" borderId="85" xfId="0" applyFont="1" applyFill="1" applyBorder="1" applyAlignment="1">
      <alignment horizontal="center" vertical="center" wrapText="1"/>
    </xf>
    <xf numFmtId="0" fontId="95" fillId="27" borderId="86" xfId="0" applyFont="1" applyFill="1" applyBorder="1" applyAlignment="1">
      <alignment horizontal="center" vertical="center" wrapText="1"/>
    </xf>
    <xf numFmtId="0" fontId="22" fillId="8" borderId="85" xfId="0" applyFont="1" applyFill="1" applyBorder="1" applyAlignment="1">
      <alignment horizontal="center"/>
    </xf>
    <xf numFmtId="167" fontId="22" fillId="8" borderId="86" xfId="0" applyNumberFormat="1" applyFont="1" applyFill="1" applyBorder="1"/>
    <xf numFmtId="0" fontId="22" fillId="27" borderId="84" xfId="0" applyFont="1" applyFill="1" applyBorder="1" applyAlignment="1">
      <alignment horizontal="center"/>
    </xf>
    <xf numFmtId="0" fontId="22" fillId="27" borderId="85" xfId="0" applyFont="1" applyFill="1" applyBorder="1"/>
    <xf numFmtId="0" fontId="94" fillId="34" borderId="43" xfId="0" applyFont="1" applyFill="1" applyBorder="1" applyAlignment="1"/>
    <xf numFmtId="0" fontId="18" fillId="0" borderId="0" xfId="0" quotePrefix="1" applyFont="1" applyFill="1"/>
    <xf numFmtId="0" fontId="92" fillId="6" borderId="37" xfId="0" applyFont="1" applyFill="1" applyBorder="1" applyAlignment="1" applyProtection="1">
      <alignment horizontal="left" vertical="center" wrapText="1" indent="1"/>
    </xf>
    <xf numFmtId="0" fontId="22" fillId="0" borderId="0" xfId="0" applyFont="1" applyFill="1" applyBorder="1" applyAlignment="1">
      <alignment horizontal="left"/>
    </xf>
    <xf numFmtId="0" fontId="0" fillId="6" borderId="89" xfId="0" applyFont="1" applyFill="1" applyBorder="1" applyAlignment="1">
      <alignment horizontal="left" vertical="center" wrapText="1"/>
    </xf>
    <xf numFmtId="0" fontId="99" fillId="0" borderId="0" xfId="0" applyFont="1" applyFill="1"/>
    <xf numFmtId="0" fontId="38" fillId="18" borderId="0" xfId="0" applyFont="1" applyFill="1" applyProtection="1">
      <protection hidden="1"/>
    </xf>
    <xf numFmtId="0" fontId="37" fillId="18" borderId="0" xfId="0" applyFont="1" applyFill="1" applyProtection="1">
      <protection hidden="1"/>
    </xf>
    <xf numFmtId="0" fontId="37" fillId="18" borderId="0" xfId="0" applyFont="1" applyFill="1" applyAlignment="1" applyProtection="1">
      <alignment horizontal="center"/>
      <protection hidden="1"/>
    </xf>
    <xf numFmtId="0" fontId="45" fillId="18" borderId="1" xfId="0" applyFont="1" applyFill="1" applyBorder="1" applyAlignment="1" applyProtection="1">
      <alignment horizontal="center" vertical="top" wrapText="1"/>
      <protection hidden="1"/>
    </xf>
    <xf numFmtId="0" fontId="37" fillId="18" borderId="1" xfId="0" applyFont="1" applyFill="1" applyBorder="1" applyAlignment="1" applyProtection="1">
      <alignment horizontal="center" vertical="top" wrapText="1"/>
      <protection hidden="1"/>
    </xf>
    <xf numFmtId="0" fontId="37" fillId="18" borderId="13" xfId="0" applyFont="1" applyFill="1" applyBorder="1" applyAlignment="1" applyProtection="1">
      <alignment horizontal="center"/>
      <protection hidden="1"/>
    </xf>
    <xf numFmtId="0" fontId="37" fillId="18" borderId="13" xfId="0" applyFont="1" applyFill="1" applyBorder="1" applyAlignment="1" applyProtection="1">
      <alignment horizontal="center" vertical="center"/>
      <protection locked="0"/>
    </xf>
    <xf numFmtId="0" fontId="44" fillId="18" borderId="1" xfId="0" applyFont="1" applyFill="1" applyBorder="1" applyAlignment="1" applyProtection="1">
      <alignment horizontal="right" vertical="center" wrapText="1"/>
      <protection locked="0"/>
    </xf>
    <xf numFmtId="0" fontId="36" fillId="18" borderId="0" xfId="0" applyFont="1" applyFill="1" applyAlignment="1" applyProtection="1">
      <alignment horizontal="left"/>
      <protection hidden="1"/>
    </xf>
    <xf numFmtId="0" fontId="36" fillId="18" borderId="0" xfId="0" applyFont="1" applyFill="1" applyProtection="1">
      <protection hidden="1"/>
    </xf>
    <xf numFmtId="0" fontId="39" fillId="18" borderId="0" xfId="0" applyFont="1" applyFill="1" applyProtection="1">
      <protection hidden="1"/>
    </xf>
    <xf numFmtId="0" fontId="39" fillId="18" borderId="0" xfId="0" applyFont="1" applyFill="1" applyAlignment="1" applyProtection="1">
      <alignment horizontal="right"/>
      <protection hidden="1"/>
    </xf>
    <xf numFmtId="0" fontId="103" fillId="6" borderId="9" xfId="0" applyFont="1" applyFill="1" applyBorder="1" applyAlignment="1">
      <alignment horizontal="left" vertical="center" wrapText="1"/>
    </xf>
    <xf numFmtId="167" fontId="26" fillId="8" borderId="88" xfId="0" applyNumberFormat="1" applyFont="1" applyFill="1" applyBorder="1" applyAlignment="1" applyProtection="1">
      <alignment vertical="center" wrapText="1"/>
      <protection locked="0"/>
    </xf>
    <xf numFmtId="0" fontId="37" fillId="18" borderId="13" xfId="0" applyFont="1" applyFill="1" applyBorder="1" applyAlignment="1" applyProtection="1">
      <alignment horizontal="center" vertical="center"/>
      <protection locked="0"/>
    </xf>
    <xf numFmtId="0" fontId="22" fillId="33" borderId="72" xfId="0" applyFont="1" applyFill="1" applyBorder="1" applyAlignment="1">
      <alignment horizontal="center" vertical="center"/>
    </xf>
    <xf numFmtId="0" fontId="22" fillId="33" borderId="54" xfId="0" applyFont="1" applyFill="1" applyBorder="1" applyAlignment="1">
      <alignment horizontal="center" vertical="center"/>
    </xf>
    <xf numFmtId="0" fontId="22" fillId="33" borderId="27" xfId="0" applyFont="1" applyFill="1" applyBorder="1" applyAlignment="1">
      <alignment horizontal="center" vertical="center"/>
    </xf>
    <xf numFmtId="0" fontId="81" fillId="0" borderId="83" xfId="0" applyFont="1" applyFill="1" applyBorder="1" applyAlignment="1" applyProtection="1">
      <alignment horizontal="center" vertical="center"/>
      <protection locked="0"/>
    </xf>
    <xf numFmtId="0" fontId="81" fillId="0" borderId="1" xfId="0" applyFont="1" applyFill="1" applyBorder="1" applyAlignment="1" applyProtection="1">
      <alignment horizontal="center" vertical="center"/>
      <protection locked="0"/>
    </xf>
    <xf numFmtId="0" fontId="81" fillId="0" borderId="102" xfId="0" applyFont="1" applyFill="1" applyBorder="1" applyAlignment="1" applyProtection="1">
      <alignment horizontal="center" vertical="center"/>
      <protection locked="0"/>
    </xf>
    <xf numFmtId="167" fontId="81" fillId="0" borderId="73" xfId="0" applyNumberFormat="1" applyFont="1" applyFill="1" applyBorder="1" applyAlignment="1" applyProtection="1">
      <alignment horizontal="right" vertical="center"/>
      <protection locked="0"/>
    </xf>
    <xf numFmtId="167" fontId="81" fillId="0" borderId="52" xfId="0" applyNumberFormat="1" applyFont="1" applyFill="1" applyBorder="1" applyAlignment="1" applyProtection="1">
      <alignment horizontal="right" vertical="center"/>
      <protection locked="0"/>
    </xf>
    <xf numFmtId="167" fontId="81" fillId="0" borderId="9" xfId="0" applyNumberFormat="1" applyFont="1" applyFill="1" applyBorder="1" applyAlignment="1" applyProtection="1">
      <alignment horizontal="right" vertical="center"/>
      <protection locked="0"/>
    </xf>
    <xf numFmtId="0" fontId="81" fillId="0" borderId="83" xfId="0" applyFont="1" applyFill="1" applyBorder="1" applyAlignment="1" applyProtection="1">
      <alignment horizontal="left" wrapText="1"/>
      <protection locked="0"/>
    </xf>
    <xf numFmtId="0" fontId="81" fillId="0" borderId="1" xfId="0" applyFont="1" applyFill="1" applyBorder="1" applyAlignment="1" applyProtection="1">
      <alignment horizontal="left" wrapText="1"/>
      <protection locked="0"/>
    </xf>
    <xf numFmtId="0" fontId="81" fillId="0" borderId="102" xfId="0" applyFont="1" applyFill="1" applyBorder="1" applyAlignment="1" applyProtection="1">
      <alignment horizontal="left" wrapText="1"/>
      <protection locked="0"/>
    </xf>
    <xf numFmtId="0" fontId="2" fillId="6" borderId="89" xfId="0" applyFont="1" applyFill="1" applyBorder="1" applyAlignment="1">
      <alignment horizontal="left" vertical="center" wrapText="1"/>
    </xf>
    <xf numFmtId="0" fontId="72" fillId="28" borderId="13" xfId="0" applyFont="1" applyFill="1" applyBorder="1" applyAlignment="1" applyProtection="1">
      <alignment horizontal="center" vertical="center" wrapText="1"/>
    </xf>
    <xf numFmtId="0" fontId="72" fillId="28" borderId="14" xfId="0" applyFont="1" applyFill="1" applyBorder="1" applyAlignment="1" applyProtection="1">
      <alignment horizontal="center" vertical="center" wrapText="1"/>
    </xf>
    <xf numFmtId="0" fontId="72" fillId="28" borderId="10" xfId="0" applyFont="1" applyFill="1" applyBorder="1" applyAlignment="1" applyProtection="1">
      <alignment horizontal="center" vertical="center" wrapText="1"/>
    </xf>
    <xf numFmtId="0" fontId="74" fillId="8" borderId="13" xfId="0" applyFont="1" applyFill="1" applyBorder="1" applyAlignment="1" applyProtection="1">
      <alignment horizontal="center" vertical="center" wrapText="1"/>
    </xf>
    <xf numFmtId="0" fontId="74" fillId="8" borderId="10"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67" fillId="32" borderId="44" xfId="0" applyFont="1" applyFill="1" applyBorder="1" applyAlignment="1" applyProtection="1">
      <alignment horizontal="center" vertical="center" wrapText="1"/>
    </xf>
    <xf numFmtId="0" fontId="67" fillId="32" borderId="43" xfId="0" applyFont="1" applyFill="1" applyBorder="1" applyAlignment="1" applyProtection="1">
      <alignment horizontal="center" vertical="center" wrapText="1"/>
    </xf>
    <xf numFmtId="0" fontId="26" fillId="0" borderId="72" xfId="0" applyFont="1" applyFill="1" applyBorder="1" applyAlignment="1" applyProtection="1">
      <alignment horizontal="left" vertical="center" wrapText="1"/>
    </xf>
    <xf numFmtId="0" fontId="26" fillId="0" borderId="83" xfId="0" applyFont="1" applyFill="1" applyBorder="1" applyAlignment="1" applyProtection="1">
      <alignment horizontal="left" vertical="center" wrapText="1"/>
    </xf>
    <xf numFmtId="0" fontId="26" fillId="0" borderId="87" xfId="0" applyFont="1" applyFill="1" applyBorder="1" applyAlignment="1" applyProtection="1">
      <alignment horizontal="left" vertical="center" wrapText="1"/>
    </xf>
    <xf numFmtId="0" fontId="74" fillId="7" borderId="13" xfId="0" applyFont="1" applyFill="1" applyBorder="1" applyAlignment="1" applyProtection="1">
      <alignment horizontal="center" vertical="center" wrapText="1"/>
    </xf>
    <xf numFmtId="0" fontId="74" fillId="7" borderId="14" xfId="0" applyFont="1" applyFill="1" applyBorder="1" applyAlignment="1" applyProtection="1">
      <alignment horizontal="center" vertical="center" wrapText="1"/>
    </xf>
    <xf numFmtId="0" fontId="74" fillId="7" borderId="10"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69" fillId="11" borderId="84" xfId="0" applyFont="1" applyFill="1" applyBorder="1" applyAlignment="1" applyProtection="1">
      <alignment horizontal="center" vertical="center"/>
    </xf>
    <xf numFmtId="0" fontId="69" fillId="11" borderId="85" xfId="0" applyFont="1" applyFill="1" applyBorder="1" applyAlignment="1" applyProtection="1">
      <alignment horizontal="center" vertical="center"/>
    </xf>
    <xf numFmtId="0" fontId="69" fillId="11" borderId="86" xfId="0" applyFont="1" applyFill="1" applyBorder="1" applyAlignment="1" applyProtection="1">
      <alignment horizontal="center" vertical="center"/>
    </xf>
    <xf numFmtId="0" fontId="0" fillId="2" borderId="0" xfId="0" applyFill="1" applyAlignment="1" applyProtection="1">
      <alignment horizontal="center"/>
      <protection locked="0"/>
    </xf>
    <xf numFmtId="0" fontId="26" fillId="8" borderId="44" xfId="0" applyFont="1" applyFill="1" applyBorder="1" applyAlignment="1" applyProtection="1">
      <alignment horizontal="center" vertical="center"/>
    </xf>
    <xf numFmtId="0" fontId="26" fillId="8" borderId="42" xfId="0" applyFont="1" applyFill="1" applyBorder="1" applyAlignment="1" applyProtection="1">
      <alignment horizontal="center" vertical="center"/>
    </xf>
    <xf numFmtId="0" fontId="26" fillId="8" borderId="43" xfId="0" applyFont="1" applyFill="1" applyBorder="1" applyAlignment="1" applyProtection="1">
      <alignment horizontal="center" vertical="center"/>
    </xf>
    <xf numFmtId="0" fontId="75" fillId="0" borderId="48" xfId="0" applyFont="1" applyBorder="1" applyAlignment="1" applyProtection="1">
      <alignment horizontal="left" vertical="center" wrapText="1"/>
    </xf>
    <xf numFmtId="0" fontId="75" fillId="0" borderId="82" xfId="0" applyFont="1" applyBorder="1" applyAlignment="1" applyProtection="1">
      <alignment horizontal="left" vertical="center" wrapText="1"/>
    </xf>
    <xf numFmtId="0" fontId="75" fillId="0" borderId="81" xfId="0" applyFont="1" applyBorder="1" applyAlignment="1" applyProtection="1">
      <alignment horizontal="left" vertical="center" wrapText="1"/>
    </xf>
    <xf numFmtId="0" fontId="75" fillId="0" borderId="46" xfId="0" applyFont="1" applyBorder="1" applyAlignment="1" applyProtection="1">
      <alignment horizontal="left" vertical="center" wrapText="1"/>
    </xf>
    <xf numFmtId="0" fontId="75" fillId="0" borderId="79" xfId="0" applyFont="1" applyBorder="1" applyAlignment="1" applyProtection="1">
      <alignment horizontal="left" vertical="center" wrapText="1"/>
    </xf>
    <xf numFmtId="0" fontId="75" fillId="0" borderId="80" xfId="0" applyFont="1" applyBorder="1" applyAlignment="1" applyProtection="1">
      <alignment horizontal="left" vertical="center" wrapText="1"/>
    </xf>
    <xf numFmtId="0" fontId="26" fillId="6" borderId="75" xfId="0" applyFont="1" applyFill="1" applyBorder="1" applyAlignment="1" applyProtection="1">
      <alignment horizontal="left" vertical="center" wrapText="1"/>
    </xf>
    <xf numFmtId="0" fontId="26" fillId="6" borderId="90" xfId="0" applyFont="1" applyFill="1" applyBorder="1" applyAlignment="1" applyProtection="1">
      <alignment horizontal="left" vertical="center" wrapText="1"/>
    </xf>
    <xf numFmtId="0" fontId="26" fillId="6" borderId="77" xfId="0" applyFont="1" applyFill="1" applyBorder="1" applyAlignment="1" applyProtection="1">
      <alignment horizontal="left" vertical="center" wrapText="1"/>
    </xf>
    <xf numFmtId="0" fontId="76" fillId="0" borderId="79" xfId="0" applyFont="1" applyBorder="1" applyAlignment="1" applyProtection="1">
      <alignment horizontal="left" vertical="center" wrapText="1"/>
    </xf>
    <xf numFmtId="0" fontId="76" fillId="0" borderId="80" xfId="0" applyFont="1" applyBorder="1" applyAlignment="1" applyProtection="1">
      <alignment horizontal="left" vertical="center" wrapText="1"/>
    </xf>
    <xf numFmtId="0" fontId="24" fillId="6" borderId="4" xfId="0" applyFont="1" applyFill="1" applyBorder="1" applyAlignment="1" applyProtection="1">
      <alignment horizontal="left" vertical="center" wrapText="1" indent="1"/>
    </xf>
    <xf numFmtId="0" fontId="24" fillId="6" borderId="24" xfId="0" applyFont="1" applyFill="1" applyBorder="1" applyAlignment="1" applyProtection="1">
      <alignment horizontal="left" vertical="center" wrapText="1" indent="1"/>
    </xf>
    <xf numFmtId="0" fontId="28" fillId="15" borderId="11" xfId="0" applyFont="1" applyFill="1" applyBorder="1" applyAlignment="1" applyProtection="1">
      <alignment horizontal="center" vertical="center"/>
    </xf>
    <xf numFmtId="0" fontId="28" fillId="15" borderId="12" xfId="0" applyFont="1" applyFill="1" applyBorder="1" applyAlignment="1" applyProtection="1">
      <alignment horizontal="center" vertical="center"/>
    </xf>
    <xf numFmtId="0" fontId="28" fillId="9" borderId="11" xfId="0" applyFont="1" applyFill="1" applyBorder="1" applyAlignment="1" applyProtection="1">
      <alignment horizontal="center" vertical="center"/>
    </xf>
    <xf numFmtId="0" fontId="28" fillId="9" borderId="12" xfId="0" applyFont="1" applyFill="1" applyBorder="1" applyAlignment="1" applyProtection="1">
      <alignment horizontal="center" vertical="center"/>
    </xf>
    <xf numFmtId="0" fontId="28" fillId="10" borderId="11" xfId="0" applyFont="1" applyFill="1" applyBorder="1" applyAlignment="1" applyProtection="1">
      <alignment horizontal="center" vertical="center"/>
    </xf>
    <xf numFmtId="0" fontId="28" fillId="10" borderId="12" xfId="0" applyFont="1" applyFill="1" applyBorder="1" applyAlignment="1" applyProtection="1">
      <alignment horizontal="center" vertical="center"/>
    </xf>
    <xf numFmtId="0" fontId="17" fillId="6" borderId="2" xfId="0" applyFont="1" applyFill="1" applyBorder="1" applyAlignment="1" applyProtection="1">
      <alignment horizontal="center" vertical="center"/>
    </xf>
    <xf numFmtId="0" fontId="17" fillId="6" borderId="4" xfId="0" applyFont="1" applyFill="1" applyBorder="1" applyAlignment="1" applyProtection="1">
      <alignment horizontal="center" vertical="center"/>
    </xf>
    <xf numFmtId="0" fontId="17" fillId="6" borderId="34" xfId="0" applyFont="1" applyFill="1" applyBorder="1" applyAlignment="1" applyProtection="1">
      <alignment horizontal="center" vertical="center"/>
    </xf>
    <xf numFmtId="0" fontId="30" fillId="11" borderId="2" xfId="0" applyFont="1" applyFill="1" applyBorder="1" applyAlignment="1" applyProtection="1">
      <alignment horizontal="center" vertical="center"/>
    </xf>
    <xf numFmtId="0" fontId="30" fillId="11" borderId="3" xfId="0" applyFont="1" applyFill="1" applyBorder="1" applyAlignment="1" applyProtection="1">
      <alignment horizontal="center" vertical="center"/>
    </xf>
    <xf numFmtId="0" fontId="30" fillId="11" borderId="59" xfId="0" applyFont="1" applyFill="1" applyBorder="1" applyAlignment="1" applyProtection="1">
      <alignment horizontal="center" vertical="center"/>
    </xf>
    <xf numFmtId="0" fontId="30" fillId="11" borderId="36" xfId="0" applyFont="1" applyFill="1" applyBorder="1" applyAlignment="1" applyProtection="1">
      <alignment horizontal="center" vertical="center"/>
    </xf>
    <xf numFmtId="0" fontId="26" fillId="6" borderId="54" xfId="0" applyFont="1" applyFill="1" applyBorder="1" applyAlignment="1" applyProtection="1">
      <alignment horizontal="left" vertical="center" wrapText="1"/>
    </xf>
    <xf numFmtId="0" fontId="26" fillId="6" borderId="1" xfId="0" applyFont="1" applyFill="1" applyBorder="1" applyAlignment="1" applyProtection="1">
      <alignment horizontal="left" vertical="center" wrapText="1"/>
    </xf>
    <xf numFmtId="0" fontId="26" fillId="6" borderId="13" xfId="0" applyFont="1" applyFill="1" applyBorder="1" applyAlignment="1" applyProtection="1">
      <alignment horizontal="left" vertical="center" wrapText="1"/>
    </xf>
    <xf numFmtId="0" fontId="26" fillId="0" borderId="54" xfId="0" applyFont="1" applyFill="1" applyBorder="1" applyAlignment="1" applyProtection="1">
      <alignment horizontal="left" vertical="center" wrapText="1"/>
    </xf>
    <xf numFmtId="0" fontId="26" fillId="0" borderId="1"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2" fillId="2" borderId="0" xfId="0" applyFont="1" applyFill="1" applyBorder="1" applyAlignment="1" applyProtection="1">
      <alignment horizontal="left" vertical="center"/>
      <protection locked="0"/>
    </xf>
    <xf numFmtId="0" fontId="28" fillId="14" borderId="11" xfId="0" applyFont="1" applyFill="1" applyBorder="1" applyAlignment="1" applyProtection="1">
      <alignment horizontal="center" vertical="center"/>
    </xf>
    <xf numFmtId="0" fontId="28" fillId="14" borderId="25" xfId="0" applyFont="1" applyFill="1" applyBorder="1" applyAlignment="1" applyProtection="1">
      <alignment horizontal="center" vertical="center"/>
    </xf>
    <xf numFmtId="0" fontId="30" fillId="15" borderId="44" xfId="0" applyFont="1" applyFill="1" applyBorder="1" applyAlignment="1" applyProtection="1">
      <alignment horizontal="center"/>
    </xf>
    <xf numFmtId="0" fontId="30" fillId="15" borderId="42" xfId="0" applyFont="1" applyFill="1" applyBorder="1" applyAlignment="1" applyProtection="1">
      <alignment horizontal="center"/>
    </xf>
    <xf numFmtId="0" fontId="30" fillId="15" borderId="43" xfId="0" applyFont="1" applyFill="1" applyBorder="1" applyAlignment="1" applyProtection="1">
      <alignment horizontal="center"/>
    </xf>
    <xf numFmtId="0" fontId="30" fillId="14" borderId="44" xfId="0" applyFont="1" applyFill="1" applyBorder="1" applyAlignment="1" applyProtection="1">
      <alignment horizontal="center"/>
    </xf>
    <xf numFmtId="0" fontId="30" fillId="14" borderId="42" xfId="0" applyFont="1" applyFill="1" applyBorder="1" applyAlignment="1" applyProtection="1">
      <alignment horizontal="center"/>
    </xf>
    <xf numFmtId="0" fontId="30" fillId="14" borderId="43" xfId="0" applyFont="1" applyFill="1" applyBorder="1" applyAlignment="1" applyProtection="1">
      <alignment horizontal="center"/>
    </xf>
    <xf numFmtId="0" fontId="28" fillId="13" borderId="47" xfId="0" applyFont="1" applyFill="1" applyBorder="1" applyAlignment="1" applyProtection="1">
      <alignment horizontal="center" vertical="center"/>
    </xf>
    <xf numFmtId="0" fontId="28" fillId="13" borderId="41" xfId="0" applyFont="1" applyFill="1" applyBorder="1" applyAlignment="1" applyProtection="1">
      <alignment horizontal="center" vertical="center"/>
    </xf>
    <xf numFmtId="0" fontId="28" fillId="12" borderId="47" xfId="0" applyFont="1" applyFill="1" applyBorder="1" applyAlignment="1" applyProtection="1">
      <alignment horizontal="center" vertical="center"/>
    </xf>
    <xf numFmtId="0" fontId="28" fillId="12" borderId="41" xfId="0" applyFont="1" applyFill="1" applyBorder="1" applyAlignment="1" applyProtection="1">
      <alignment horizontal="center" vertical="center"/>
    </xf>
    <xf numFmtId="49" fontId="0" fillId="2" borderId="60" xfId="0" applyNumberFormat="1" applyFill="1" applyBorder="1" applyAlignment="1" applyProtection="1">
      <alignment horizontal="left"/>
      <protection locked="0"/>
    </xf>
    <xf numFmtId="49" fontId="0" fillId="2" borderId="42" xfId="0" applyNumberFormat="1" applyFill="1" applyBorder="1" applyAlignment="1" applyProtection="1">
      <alignment horizontal="left"/>
      <protection locked="0"/>
    </xf>
    <xf numFmtId="49" fontId="0" fillId="2" borderId="43" xfId="0" applyNumberFormat="1" applyFill="1" applyBorder="1" applyAlignment="1" applyProtection="1">
      <alignment horizontal="left"/>
      <protection locked="0"/>
    </xf>
    <xf numFmtId="0" fontId="31" fillId="2" borderId="44" xfId="0" applyFont="1" applyFill="1" applyBorder="1" applyAlignment="1" applyProtection="1">
      <alignment horizontal="center"/>
    </xf>
    <xf numFmtId="0" fontId="31" fillId="2" borderId="42" xfId="0" applyFont="1" applyFill="1" applyBorder="1" applyAlignment="1" applyProtection="1">
      <alignment horizontal="center"/>
    </xf>
    <xf numFmtId="0" fontId="0" fillId="2" borderId="85" xfId="0" applyFill="1" applyBorder="1" applyAlignment="1" applyProtection="1">
      <alignment horizontal="center"/>
      <protection locked="0"/>
    </xf>
    <xf numFmtId="0" fontId="0" fillId="2" borderId="86" xfId="0" applyFont="1" applyFill="1" applyBorder="1" applyAlignment="1" applyProtection="1">
      <alignment horizontal="center"/>
      <protection locked="0"/>
    </xf>
    <xf numFmtId="0" fontId="31" fillId="0" borderId="84" xfId="0" applyFont="1" applyFill="1" applyBorder="1" applyAlignment="1" applyProtection="1">
      <alignment horizontal="center"/>
    </xf>
    <xf numFmtId="0" fontId="31" fillId="0" borderId="85" xfId="0" applyFont="1" applyFill="1" applyBorder="1" applyAlignment="1" applyProtection="1">
      <alignment horizontal="center"/>
    </xf>
    <xf numFmtId="0" fontId="76" fillId="0" borderId="48" xfId="0" applyFont="1" applyBorder="1" applyAlignment="1" applyProtection="1">
      <alignment horizontal="left" vertical="center" wrapText="1"/>
    </xf>
    <xf numFmtId="0" fontId="76" fillId="0" borderId="82" xfId="0" applyFont="1" applyBorder="1" applyAlignment="1" applyProtection="1">
      <alignment horizontal="left" vertical="center" wrapText="1"/>
    </xf>
    <xf numFmtId="0" fontId="24" fillId="30" borderId="13" xfId="0" applyFont="1" applyFill="1" applyBorder="1" applyAlignment="1" applyProtection="1">
      <alignment horizontal="center" vertical="center" wrapText="1"/>
    </xf>
    <xf numFmtId="0" fontId="24" fillId="30" borderId="10" xfId="0" applyFont="1" applyFill="1" applyBorder="1" applyAlignment="1" applyProtection="1">
      <alignment horizontal="center" vertical="center" wrapText="1"/>
    </xf>
    <xf numFmtId="0" fontId="68" fillId="6" borderId="54" xfId="0" applyFont="1" applyFill="1" applyBorder="1" applyAlignment="1" applyProtection="1">
      <alignment horizontal="left" vertical="center" wrapText="1"/>
    </xf>
    <xf numFmtId="0" fontId="68" fillId="6" borderId="1" xfId="0" applyFont="1" applyFill="1" applyBorder="1" applyAlignment="1" applyProtection="1">
      <alignment horizontal="left" vertical="center" wrapText="1"/>
    </xf>
    <xf numFmtId="0" fontId="68" fillId="6" borderId="13" xfId="0" applyFont="1" applyFill="1" applyBorder="1" applyAlignment="1" applyProtection="1">
      <alignment horizontal="left" vertical="center" wrapText="1"/>
    </xf>
    <xf numFmtId="0" fontId="82" fillId="0" borderId="0" xfId="0" applyFont="1" applyFill="1" applyAlignment="1" applyProtection="1">
      <alignment horizontal="center" vertical="center" wrapText="1"/>
    </xf>
    <xf numFmtId="0" fontId="26" fillId="2" borderId="94" xfId="0" applyFont="1" applyFill="1" applyBorder="1" applyAlignment="1" applyProtection="1">
      <alignment horizontal="left" vertical="top" wrapText="1"/>
    </xf>
    <xf numFmtId="0" fontId="26" fillId="2" borderId="95" xfId="0" applyFont="1" applyFill="1" applyBorder="1" applyAlignment="1" applyProtection="1">
      <alignment horizontal="left" vertical="top" wrapText="1"/>
    </xf>
    <xf numFmtId="0" fontId="26" fillId="2" borderId="74" xfId="0" applyFont="1" applyFill="1" applyBorder="1" applyAlignment="1" applyProtection="1">
      <alignment horizontal="left" vertical="top" wrapText="1"/>
    </xf>
    <xf numFmtId="0" fontId="26" fillId="0" borderId="11" xfId="0" applyFont="1" applyFill="1" applyBorder="1" applyAlignment="1" applyProtection="1">
      <alignment horizontal="left" vertical="center" wrapText="1"/>
    </xf>
    <xf numFmtId="0" fontId="26" fillId="0" borderId="92"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68" fillId="0" borderId="93" xfId="0" applyFont="1" applyFill="1" applyBorder="1" applyAlignment="1" applyProtection="1">
      <alignment horizontal="left"/>
    </xf>
    <xf numFmtId="0" fontId="68" fillId="0" borderId="14" xfId="0" applyFont="1" applyFill="1" applyBorder="1" applyAlignment="1" applyProtection="1">
      <alignment horizontal="left"/>
    </xf>
    <xf numFmtId="0" fontId="92" fillId="2" borderId="5" xfId="0" quotePrefix="1" applyFont="1" applyFill="1" applyBorder="1" applyAlignment="1" applyProtection="1">
      <alignment horizontal="center" vertical="center" wrapText="1"/>
    </xf>
    <xf numFmtId="0" fontId="92" fillId="2" borderId="0" xfId="0" applyFont="1" applyFill="1" applyBorder="1" applyAlignment="1" applyProtection="1">
      <alignment horizontal="center" vertical="center" wrapText="1"/>
    </xf>
    <xf numFmtId="0" fontId="26" fillId="27" borderId="38" xfId="0" quotePrefix="1" applyFont="1" applyFill="1" applyBorder="1" applyAlignment="1" applyProtection="1">
      <alignment horizontal="center" vertical="center" wrapText="1"/>
    </xf>
    <xf numFmtId="0" fontId="26" fillId="27" borderId="32" xfId="0" quotePrefix="1" applyFont="1" applyFill="1" applyBorder="1" applyAlignment="1" applyProtection="1">
      <alignment horizontal="center" vertical="center" wrapText="1"/>
    </xf>
    <xf numFmtId="0" fontId="26" fillId="5" borderId="100" xfId="0" applyFont="1" applyFill="1" applyBorder="1" applyAlignment="1" applyProtection="1">
      <alignment horizontal="center" vertical="center"/>
    </xf>
    <xf numFmtId="0" fontId="26" fillId="5" borderId="99" xfId="0" applyFont="1" applyFill="1" applyBorder="1" applyAlignment="1" applyProtection="1">
      <alignment horizontal="center" vertical="center"/>
    </xf>
    <xf numFmtId="0" fontId="26" fillId="5" borderId="25" xfId="0" applyFont="1" applyFill="1" applyBorder="1" applyAlignment="1" applyProtection="1">
      <alignment horizontal="center" vertical="center"/>
    </xf>
    <xf numFmtId="0" fontId="26" fillId="5" borderId="41" xfId="0" applyFont="1" applyFill="1" applyBorder="1" applyAlignment="1" applyProtection="1">
      <alignment horizontal="center" vertical="center"/>
    </xf>
    <xf numFmtId="0" fontId="26" fillId="8" borderId="95" xfId="0" applyFont="1" applyFill="1" applyBorder="1" applyAlignment="1" applyProtection="1">
      <alignment horizontal="center" vertical="center"/>
    </xf>
    <xf numFmtId="0" fontId="26" fillId="8" borderId="101" xfId="0" applyFont="1" applyFill="1" applyBorder="1" applyAlignment="1" applyProtection="1">
      <alignment horizontal="center" vertical="center"/>
    </xf>
    <xf numFmtId="167" fontId="26" fillId="8" borderId="28" xfId="0" applyNumberFormat="1" applyFont="1" applyFill="1" applyBorder="1" applyAlignment="1" applyProtection="1">
      <alignment horizontal="center" vertical="center"/>
    </xf>
    <xf numFmtId="167" fontId="26" fillId="8" borderId="95" xfId="0" applyNumberFormat="1" applyFont="1" applyFill="1" applyBorder="1" applyAlignment="1" applyProtection="1">
      <alignment horizontal="center" vertical="center"/>
    </xf>
    <xf numFmtId="167" fontId="26" fillId="8" borderId="74" xfId="0" applyNumberFormat="1" applyFont="1" applyFill="1" applyBorder="1" applyAlignment="1" applyProtection="1">
      <alignment horizontal="center" vertical="center"/>
    </xf>
    <xf numFmtId="0" fontId="69" fillId="34" borderId="44" xfId="0" applyFont="1" applyFill="1" applyBorder="1" applyAlignment="1">
      <alignment horizontal="center"/>
    </xf>
    <xf numFmtId="0" fontId="69" fillId="34" borderId="42" xfId="0" applyFont="1" applyFill="1"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89" fillId="11" borderId="44" xfId="0" applyFont="1" applyFill="1" applyBorder="1" applyAlignment="1">
      <alignment horizontal="center"/>
    </xf>
    <xf numFmtId="0" fontId="89" fillId="11" borderId="43" xfId="0" applyFont="1" applyFill="1" applyBorder="1" applyAlignment="1">
      <alignment horizontal="center"/>
    </xf>
    <xf numFmtId="0" fontId="67" fillId="31" borderId="44" xfId="0" applyFont="1" applyFill="1" applyBorder="1" applyAlignment="1">
      <alignment horizontal="center"/>
    </xf>
    <xf numFmtId="0" fontId="67" fillId="31" borderId="42" xfId="0" applyFont="1" applyFill="1" applyBorder="1" applyAlignment="1">
      <alignment horizontal="center"/>
    </xf>
    <xf numFmtId="0" fontId="26" fillId="27" borderId="44" xfId="0" applyFont="1" applyFill="1" applyBorder="1" applyAlignment="1">
      <alignment horizontal="center"/>
    </xf>
    <xf numFmtId="0" fontId="26" fillId="27" borderId="42" xfId="0" applyFont="1" applyFill="1" applyBorder="1" applyAlignment="1">
      <alignment horizontal="center"/>
    </xf>
    <xf numFmtId="0" fontId="68" fillId="7" borderId="0" xfId="0" applyFont="1" applyFill="1" applyAlignment="1">
      <alignment horizontal="center" vertical="center" wrapText="1"/>
    </xf>
    <xf numFmtId="0" fontId="2" fillId="7" borderId="38" xfId="0" applyFont="1" applyFill="1" applyBorder="1" applyAlignment="1">
      <alignment horizontal="left" vertical="top" wrapText="1"/>
    </xf>
    <xf numFmtId="0" fontId="3" fillId="7" borderId="39" xfId="0" applyFont="1" applyFill="1" applyBorder="1" applyAlignment="1">
      <alignment horizontal="left" vertical="top" wrapText="1"/>
    </xf>
    <xf numFmtId="0" fontId="3" fillId="7" borderId="32" xfId="0" applyFont="1" applyFill="1" applyBorder="1" applyAlignment="1">
      <alignment horizontal="left" vertical="top" wrapText="1"/>
    </xf>
    <xf numFmtId="0" fontId="26" fillId="13" borderId="44" xfId="0" applyFont="1" applyFill="1" applyBorder="1" applyAlignment="1">
      <alignment horizontal="center" vertical="center"/>
    </xf>
    <xf numFmtId="0" fontId="26" fillId="13" borderId="43" xfId="0" applyFont="1" applyFill="1" applyBorder="1" applyAlignment="1">
      <alignment horizontal="center" vertical="center"/>
    </xf>
    <xf numFmtId="14" fontId="37" fillId="18" borderId="0" xfId="5" applyNumberFormat="1" applyFont="1" applyFill="1" applyAlignment="1" applyProtection="1">
      <alignment horizontal="left"/>
      <protection locked="0"/>
    </xf>
    <xf numFmtId="0" fontId="37" fillId="18" borderId="13" xfId="0" applyFont="1" applyFill="1" applyBorder="1" applyAlignment="1" applyProtection="1">
      <alignment horizontal="center" vertical="center"/>
      <protection locked="0"/>
    </xf>
    <xf numFmtId="0" fontId="37" fillId="18" borderId="10" xfId="0" applyFont="1" applyFill="1" applyBorder="1" applyAlignment="1" applyProtection="1">
      <alignment horizontal="center" vertical="center"/>
      <protection locked="0"/>
    </xf>
    <xf numFmtId="0" fontId="36" fillId="18" borderId="0" xfId="0" applyFont="1" applyFill="1" applyAlignment="1" applyProtection="1">
      <alignment horizontal="left"/>
      <protection locked="0"/>
    </xf>
    <xf numFmtId="0" fontId="50" fillId="19" borderId="0" xfId="6" applyFont="1" applyFill="1" applyBorder="1" applyAlignment="1" applyProtection="1">
      <alignment horizontal="center" vertical="top" wrapText="1"/>
      <protection hidden="1"/>
    </xf>
    <xf numFmtId="0" fontId="37" fillId="18" borderId="0" xfId="0" applyFont="1" applyFill="1" applyAlignment="1" applyProtection="1">
      <alignment horizontal="left" vertical="top" wrapText="1"/>
      <protection locked="0"/>
    </xf>
    <xf numFmtId="0" fontId="41" fillId="18" borderId="63" xfId="5" applyFont="1" applyFill="1" applyBorder="1" applyAlignment="1" applyProtection="1">
      <alignment horizontal="left" vertical="top" wrapText="1"/>
      <protection locked="0"/>
    </xf>
    <xf numFmtId="0" fontId="40" fillId="18" borderId="62" xfId="5" applyFont="1" applyFill="1" applyBorder="1" applyAlignment="1" applyProtection="1">
      <alignment horizontal="left" vertical="top" wrapText="1"/>
      <protection locked="0"/>
    </xf>
    <xf numFmtId="0" fontId="40" fillId="18" borderId="61" xfId="5" applyFont="1" applyFill="1" applyBorder="1" applyAlignment="1" applyProtection="1">
      <alignment horizontal="left" vertical="top" wrapText="1"/>
      <protection locked="0"/>
    </xf>
    <xf numFmtId="0" fontId="45" fillId="18" borderId="13" xfId="0" applyFont="1" applyFill="1" applyBorder="1" applyAlignment="1" applyProtection="1">
      <alignment horizontal="center" vertical="top" wrapText="1"/>
      <protection hidden="1"/>
    </xf>
    <xf numFmtId="0" fontId="45" fillId="18" borderId="10" xfId="0" applyFont="1" applyFill="1" applyBorder="1" applyAlignment="1" applyProtection="1">
      <alignment horizontal="center" vertical="top" wrapText="1"/>
      <protection hidden="1"/>
    </xf>
    <xf numFmtId="0" fontId="45" fillId="18" borderId="14" xfId="0" applyFont="1" applyFill="1" applyBorder="1" applyAlignment="1" applyProtection="1">
      <alignment horizontal="center" vertical="top" wrapText="1"/>
      <protection hidden="1"/>
    </xf>
    <xf numFmtId="0" fontId="37" fillId="18" borderId="0" xfId="0" applyFont="1" applyFill="1" applyAlignment="1" applyProtection="1">
      <alignment horizontal="center" vertical="center" wrapText="1"/>
      <protection hidden="1"/>
    </xf>
  </cellXfs>
  <cellStyles count="65">
    <cellStyle name="Bun" xfId="7" xr:uid="{00000000-0005-0000-0000-000000000000}"/>
    <cellStyle name="Calcul" xfId="8" xr:uid="{00000000-0005-0000-0000-000001000000}"/>
    <cellStyle name="Celulă legată" xfId="9" xr:uid="{00000000-0005-0000-0000-000002000000}"/>
    <cellStyle name="Eronat" xfId="10" xr:uid="{00000000-0005-0000-0000-000003000000}"/>
    <cellStyle name="Hiperhivatkozás_BUDAPES01" xfId="2" xr:uid="{00000000-0005-0000-0000-000004000000}"/>
    <cellStyle name="Hyperlink" xfId="6" builtinId="8"/>
    <cellStyle name="Ieșire" xfId="11" xr:uid="{00000000-0005-0000-0000-000006000000}"/>
    <cellStyle name="Intrare" xfId="12" xr:uid="{00000000-0005-0000-0000-000007000000}"/>
    <cellStyle name="Neutru" xfId="13" xr:uid="{00000000-0005-0000-0000-000008000000}"/>
    <cellStyle name="Normal" xfId="0" builtinId="0"/>
    <cellStyle name="Normal 10" xfId="14" xr:uid="{00000000-0005-0000-0000-00000A000000}"/>
    <cellStyle name="Normal 11" xfId="15" xr:uid="{00000000-0005-0000-0000-00000B000000}"/>
    <cellStyle name="Normal 12" xfId="16" xr:uid="{00000000-0005-0000-0000-00000C000000}"/>
    <cellStyle name="Normal 13" xfId="17" xr:uid="{00000000-0005-0000-0000-00000D000000}"/>
    <cellStyle name="Normal 14" xfId="18" xr:uid="{00000000-0005-0000-0000-00000E000000}"/>
    <cellStyle name="Normal 15" xfId="19" xr:uid="{00000000-0005-0000-0000-00000F000000}"/>
    <cellStyle name="Normal 16" xfId="20" xr:uid="{00000000-0005-0000-0000-000010000000}"/>
    <cellStyle name="Normal 17" xfId="21" xr:uid="{00000000-0005-0000-0000-000011000000}"/>
    <cellStyle name="Normal 18" xfId="22" xr:uid="{00000000-0005-0000-0000-000012000000}"/>
    <cellStyle name="Normal 19" xfId="23" xr:uid="{00000000-0005-0000-0000-000013000000}"/>
    <cellStyle name="Normal 2" xfId="5" xr:uid="{00000000-0005-0000-0000-000014000000}"/>
    <cellStyle name="Normál 2" xfId="3" xr:uid="{00000000-0005-0000-0000-000015000000}"/>
    <cellStyle name="Normal 20" xfId="24" xr:uid="{00000000-0005-0000-0000-000016000000}"/>
    <cellStyle name="Normal 21" xfId="25" xr:uid="{00000000-0005-0000-0000-000017000000}"/>
    <cellStyle name="Normal 22" xfId="26" xr:uid="{00000000-0005-0000-0000-000018000000}"/>
    <cellStyle name="Normal 3" xfId="27" xr:uid="{00000000-0005-0000-0000-000019000000}"/>
    <cellStyle name="Normal 4" xfId="28" xr:uid="{00000000-0005-0000-0000-00001A000000}"/>
    <cellStyle name="Normal 5" xfId="29" xr:uid="{00000000-0005-0000-0000-00001B000000}"/>
    <cellStyle name="Normal 6" xfId="30" xr:uid="{00000000-0005-0000-0000-00001C000000}"/>
    <cellStyle name="Normal 7" xfId="31" xr:uid="{00000000-0005-0000-0000-00001D000000}"/>
    <cellStyle name="Normal 8" xfId="32" xr:uid="{00000000-0005-0000-0000-00001E000000}"/>
    <cellStyle name="Normal 9" xfId="33" xr:uid="{00000000-0005-0000-0000-00001F000000}"/>
    <cellStyle name="Normál_BUDAPES01" xfId="1" xr:uid="{00000000-0005-0000-0000-000020000000}"/>
    <cellStyle name="Notă" xfId="34" xr:uid="{00000000-0005-0000-0000-000021000000}"/>
    <cellStyle name="Note 10" xfId="35" xr:uid="{00000000-0005-0000-0000-000022000000}"/>
    <cellStyle name="Note 11" xfId="36" xr:uid="{00000000-0005-0000-0000-000023000000}"/>
    <cellStyle name="Note 12" xfId="37" xr:uid="{00000000-0005-0000-0000-000024000000}"/>
    <cellStyle name="Note 13" xfId="38" xr:uid="{00000000-0005-0000-0000-000025000000}"/>
    <cellStyle name="Note 14" xfId="39" xr:uid="{00000000-0005-0000-0000-000026000000}"/>
    <cellStyle name="Note 15" xfId="40" xr:uid="{00000000-0005-0000-0000-000027000000}"/>
    <cellStyle name="Note 16" xfId="41" xr:uid="{00000000-0005-0000-0000-000028000000}"/>
    <cellStyle name="Note 17" xfId="42" xr:uid="{00000000-0005-0000-0000-000029000000}"/>
    <cellStyle name="Note 18" xfId="43" xr:uid="{00000000-0005-0000-0000-00002A000000}"/>
    <cellStyle name="Note 19" xfId="44" xr:uid="{00000000-0005-0000-0000-00002B000000}"/>
    <cellStyle name="Note 2" xfId="45" xr:uid="{00000000-0005-0000-0000-00002C000000}"/>
    <cellStyle name="Note 20" xfId="46" xr:uid="{00000000-0005-0000-0000-00002D000000}"/>
    <cellStyle name="Note 21" xfId="47" xr:uid="{00000000-0005-0000-0000-00002E000000}"/>
    <cellStyle name="Note 22" xfId="48" xr:uid="{00000000-0005-0000-0000-00002F000000}"/>
    <cellStyle name="Note 3" xfId="49" xr:uid="{00000000-0005-0000-0000-000030000000}"/>
    <cellStyle name="Note 4" xfId="50" xr:uid="{00000000-0005-0000-0000-000031000000}"/>
    <cellStyle name="Note 5" xfId="51" xr:uid="{00000000-0005-0000-0000-000032000000}"/>
    <cellStyle name="Note 6" xfId="52" xr:uid="{00000000-0005-0000-0000-000033000000}"/>
    <cellStyle name="Note 7" xfId="53" xr:uid="{00000000-0005-0000-0000-000034000000}"/>
    <cellStyle name="Note 8" xfId="54" xr:uid="{00000000-0005-0000-0000-000035000000}"/>
    <cellStyle name="Note 9" xfId="55" xr:uid="{00000000-0005-0000-0000-000036000000}"/>
    <cellStyle name="Standaard_Blad1" xfId="56" xr:uid="{00000000-0005-0000-0000-000037000000}"/>
    <cellStyle name="Text avertisment" xfId="57" xr:uid="{00000000-0005-0000-0000-000038000000}"/>
    <cellStyle name="Text explicativ" xfId="58" xr:uid="{00000000-0005-0000-0000-000039000000}"/>
    <cellStyle name="Titlu" xfId="59" xr:uid="{00000000-0005-0000-0000-00003A000000}"/>
    <cellStyle name="Titlu 1" xfId="60" xr:uid="{00000000-0005-0000-0000-00003B000000}"/>
    <cellStyle name="Titlu 2" xfId="61" xr:uid="{00000000-0005-0000-0000-00003C000000}"/>
    <cellStyle name="Titlu 3" xfId="62" xr:uid="{00000000-0005-0000-0000-00003D000000}"/>
    <cellStyle name="Titlu 4" xfId="63" xr:uid="{00000000-0005-0000-0000-00003E000000}"/>
    <cellStyle name="Total 2" xfId="4" xr:uid="{00000000-0005-0000-0000-00003F000000}"/>
    <cellStyle name="Verificare celulă" xfId="64" xr:uid="{00000000-0005-0000-0000-000040000000}"/>
  </cellStyles>
  <dxfs count="53">
    <dxf>
      <fill>
        <patternFill>
          <bgColor rgb="FFFFFF00"/>
        </patternFill>
      </fill>
    </dxf>
    <dxf>
      <font>
        <b/>
        <i val="0"/>
        <color rgb="FFFF0000"/>
      </font>
      <fill>
        <patternFill>
          <bgColor theme="0"/>
        </patternFill>
      </fill>
    </dxf>
    <dxf>
      <font>
        <b/>
        <i val="0"/>
        <color theme="0"/>
      </font>
      <fill>
        <patternFill>
          <bgColor rgb="FFFF0000"/>
        </patternFill>
      </fill>
    </dxf>
    <dxf>
      <font>
        <b/>
        <i val="0"/>
        <color theme="0"/>
      </font>
      <fill>
        <patternFill>
          <bgColor rgb="FFFF0000"/>
        </patternFill>
      </fill>
    </dxf>
    <dxf>
      <fill>
        <patternFill>
          <bgColor rgb="FF92D050"/>
        </patternFill>
      </fill>
    </dxf>
    <dxf>
      <font>
        <b/>
        <i val="0"/>
        <color rgb="FFFF0000"/>
      </font>
      <fill>
        <patternFill>
          <bgColor theme="0"/>
        </patternFill>
      </fill>
    </dxf>
    <dxf>
      <font>
        <b/>
        <i val="0"/>
        <color rgb="FFFF0000"/>
      </font>
      <fill>
        <patternFill>
          <bgColor theme="0"/>
        </patternFill>
      </fill>
    </dxf>
    <dxf>
      <font>
        <b/>
        <i val="0"/>
      </font>
      <fill>
        <patternFill>
          <bgColor rgb="FFFFFF00"/>
        </patternFill>
      </fill>
    </dxf>
    <dxf>
      <font>
        <b/>
        <i val="0"/>
      </font>
      <fill>
        <patternFill>
          <bgColor theme="0"/>
        </patternFill>
      </fill>
    </dxf>
    <dxf>
      <font>
        <b/>
        <i val="0"/>
        <color theme="0"/>
      </font>
      <fill>
        <patternFill>
          <bgColor rgb="FFFF0000"/>
        </patternFill>
      </fill>
    </dxf>
    <dxf>
      <font>
        <b/>
        <i val="0"/>
      </font>
      <fill>
        <patternFill>
          <bgColor theme="8" tint="0.39994506668294322"/>
        </patternFill>
      </fill>
    </dxf>
    <dxf>
      <font>
        <b/>
        <i val="0"/>
      </font>
      <fill>
        <patternFill>
          <bgColor theme="8" tint="0.3999450666829432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tint="-4.9989318521683403E-2"/>
        </patternFill>
      </fill>
    </dxf>
    <dxf>
      <font>
        <b/>
        <i val="0"/>
        <color rgb="FFFF0000"/>
      </font>
      <fill>
        <patternFill>
          <bgColor theme="0"/>
        </patternFill>
      </fill>
    </dxf>
    <dxf>
      <font>
        <b/>
        <i val="0"/>
        <color rgb="FFFF0000"/>
      </font>
      <fill>
        <patternFill>
          <bgColor theme="0" tint="-4.9989318521683403E-2"/>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0000"/>
      </font>
      <fill>
        <patternFill>
          <bgColor theme="0"/>
        </patternFill>
      </fill>
    </dxf>
    <dxf>
      <font>
        <b/>
        <i val="0"/>
        <color rgb="FFFF0000"/>
      </font>
      <fill>
        <patternFill>
          <bgColor theme="0"/>
        </patternFill>
      </fill>
    </dxf>
    <dxf>
      <fill>
        <patternFill>
          <bgColor rgb="FFFFFF00"/>
        </patternFill>
      </fill>
    </dxf>
    <dxf>
      <font>
        <b/>
        <i val="0"/>
        <color rgb="FFFF0000"/>
      </font>
      <fill>
        <patternFill>
          <bgColor theme="0"/>
        </patternFill>
      </fill>
    </dxf>
    <dxf>
      <font>
        <b/>
        <i val="0"/>
        <color rgb="FFFF0000"/>
      </font>
      <fill>
        <patternFill patternType="none">
          <bgColor auto="1"/>
        </patternFill>
      </fill>
    </dxf>
    <dxf>
      <font>
        <b/>
        <i val="0"/>
        <color rgb="FFFF0000"/>
      </font>
      <fill>
        <patternFill>
          <bgColor theme="0"/>
        </patternFill>
      </fill>
    </dxf>
    <dxf>
      <font>
        <b/>
        <i val="0"/>
        <color rgb="FFFF0000"/>
      </font>
      <fill>
        <patternFill>
          <bgColor theme="0" tint="-4.9989318521683403E-2"/>
        </patternFill>
      </fill>
    </dxf>
    <dxf>
      <font>
        <b/>
        <i val="0"/>
        <color rgb="FFFF0000"/>
      </font>
      <fill>
        <patternFill>
          <bgColor theme="0"/>
        </patternFill>
      </fill>
    </dxf>
    <dxf>
      <font>
        <b/>
        <i val="0"/>
        <color rgb="FFFF0000"/>
      </font>
    </dxf>
    <dxf>
      <font>
        <b/>
        <i val="0"/>
        <color rgb="FFFF0000"/>
      </font>
      <fill>
        <patternFill>
          <bgColor theme="0"/>
        </patternFill>
      </fill>
    </dxf>
  </dxfs>
  <tableStyles count="0" defaultTableStyle="TableStyleMedium2" defaultPivotStyle="PivotStyleLight16"/>
  <colors>
    <mruColors>
      <color rgb="FFF03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133350</xdr:colOff>
      <xdr:row>37</xdr:row>
      <xdr:rowOff>47625</xdr:rowOff>
    </xdr:from>
    <xdr:to>
      <xdr:col>5</xdr:col>
      <xdr:colOff>885825</xdr:colOff>
      <xdr:row>37</xdr:row>
      <xdr:rowOff>714375</xdr:rowOff>
    </xdr:to>
    <xdr:pic>
      <xdr:nvPicPr>
        <xdr:cNvPr id="3075" name="Picture 3" descr="Texte_footer_Splai">
          <a:extLst>
            <a:ext uri="{FF2B5EF4-FFF2-40B4-BE49-F238E27FC236}">
              <a16:creationId xmlns:a16="http://schemas.microsoft.com/office/drawing/2014/main" id="{00000000-0008-0000-03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0" y="9105900"/>
          <a:ext cx="2362200" cy="666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9</xdr:col>
          <xdr:colOff>1057275</xdr:colOff>
          <xdr:row>37</xdr:row>
          <xdr:rowOff>238125</xdr:rowOff>
        </xdr:from>
        <xdr:to>
          <xdr:col>11</xdr:col>
          <xdr:colOff>66675</xdr:colOff>
          <xdr:row>37</xdr:row>
          <xdr:rowOff>733425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104775</xdr:colOff>
      <xdr:row>2</xdr:row>
      <xdr:rowOff>47625</xdr:rowOff>
    </xdr:from>
    <xdr:to>
      <xdr:col>11</xdr:col>
      <xdr:colOff>9525</xdr:colOff>
      <xdr:row>4</xdr:row>
      <xdr:rowOff>152400</xdr:rowOff>
    </xdr:to>
    <xdr:pic>
      <xdr:nvPicPr>
        <xdr:cNvPr id="8" name="Picture 7" descr="antet_presedintie2019">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7675" y="895350"/>
          <a:ext cx="56673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876300</xdr:colOff>
      <xdr:row>37</xdr:row>
      <xdr:rowOff>57150</xdr:rowOff>
    </xdr:from>
    <xdr:to>
      <xdr:col>9</xdr:col>
      <xdr:colOff>819150</xdr:colOff>
      <xdr:row>37</xdr:row>
      <xdr:rowOff>771525</xdr:rowOff>
    </xdr:to>
    <xdr:pic>
      <xdr:nvPicPr>
        <xdr:cNvPr id="9" name="Picture 8" descr="Text_footer_TOATE_15112018">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57625" y="9153525"/>
          <a:ext cx="11334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ER\Erasmus\DOCUME~1\radu\LOCALS~1\Temp\notificare%20transfer%20ERA%20MOB%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  -  Start  -  "/>
      <sheetName val="Centralizator"/>
      <sheetName val="Lista_SM"/>
      <sheetName val="Lista_STA"/>
      <sheetName val="Lista _STT"/>
      <sheetName val="Notificare_transfer"/>
      <sheetName val="Raport_OM"/>
      <sheetName val="Raport_OM_partea_1"/>
      <sheetName val="Raport_OM_partea_2"/>
      <sheetName val="&lt;&lt; INFO &gt;&gt;"/>
      <sheetName val="Help"/>
      <sheetName val="Master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AF2" t="str">
            <v>Universitatea "1 decembrie 1918" din Alba-Iulia</v>
          </cell>
          <cell r="AG2" t="str">
            <v>Alba-Iulia</v>
          </cell>
          <cell r="AH2">
            <v>91502</v>
          </cell>
          <cell r="AI2">
            <v>73201.600000000006</v>
          </cell>
          <cell r="AJ2">
            <v>18300.400000000001</v>
          </cell>
          <cell r="AK2">
            <v>184773</v>
          </cell>
          <cell r="AL2">
            <v>147818.4</v>
          </cell>
          <cell r="AM2">
            <v>36954.6</v>
          </cell>
          <cell r="AN2">
            <v>6187</v>
          </cell>
          <cell r="AO2">
            <v>4949.6000000000004</v>
          </cell>
          <cell r="AP2">
            <v>1237.4000000000001</v>
          </cell>
          <cell r="AQ2">
            <v>4023</v>
          </cell>
          <cell r="AR2">
            <v>3218.4</v>
          </cell>
          <cell r="AS2">
            <v>804.6</v>
          </cell>
          <cell r="AT2">
            <v>14915</v>
          </cell>
          <cell r="AU2">
            <v>11932</v>
          </cell>
          <cell r="AV2">
            <v>2983</v>
          </cell>
          <cell r="AW2">
            <v>301400</v>
          </cell>
          <cell r="AX2">
            <v>241120</v>
          </cell>
          <cell r="AY2">
            <v>1</v>
          </cell>
        </row>
        <row r="3">
          <cell r="AF3" t="str">
            <v>Univeristatea "Aurel Vlaicu" din Arad</v>
          </cell>
          <cell r="AG3" t="str">
            <v>Arad</v>
          </cell>
          <cell r="AH3">
            <v>79567</v>
          </cell>
          <cell r="AI3">
            <v>63653.600000000006</v>
          </cell>
          <cell r="AJ3">
            <v>15913.400000000001</v>
          </cell>
          <cell r="AK3">
            <v>0</v>
          </cell>
          <cell r="AL3">
            <v>0</v>
          </cell>
          <cell r="AM3">
            <v>0</v>
          </cell>
          <cell r="AN3">
            <v>1904</v>
          </cell>
          <cell r="AO3">
            <v>1523.2</v>
          </cell>
          <cell r="AP3">
            <v>380.8</v>
          </cell>
          <cell r="AQ3">
            <v>1150</v>
          </cell>
          <cell r="AR3">
            <v>920</v>
          </cell>
          <cell r="AS3">
            <v>230</v>
          </cell>
          <cell r="AT3">
            <v>5495</v>
          </cell>
          <cell r="AU3">
            <v>4396</v>
          </cell>
          <cell r="AV3">
            <v>1099</v>
          </cell>
          <cell r="AW3">
            <v>88116</v>
          </cell>
          <cell r="AX3">
            <v>70492.800000000003</v>
          </cell>
          <cell r="AY3">
            <v>2</v>
          </cell>
        </row>
        <row r="4">
          <cell r="AF4" t="str">
            <v>Universitatea de Vest Vasile Goldis din Arad</v>
          </cell>
          <cell r="AG4" t="str">
            <v>Arad</v>
          </cell>
          <cell r="AH4">
            <v>19892</v>
          </cell>
          <cell r="AI4">
            <v>15913.6</v>
          </cell>
          <cell r="AJ4">
            <v>3978.4</v>
          </cell>
          <cell r="AK4">
            <v>0</v>
          </cell>
          <cell r="AL4">
            <v>0</v>
          </cell>
          <cell r="AM4">
            <v>0</v>
          </cell>
          <cell r="AN4">
            <v>952</v>
          </cell>
          <cell r="AO4">
            <v>761.6</v>
          </cell>
          <cell r="AP4">
            <v>190.4</v>
          </cell>
          <cell r="AQ4">
            <v>575</v>
          </cell>
          <cell r="AR4">
            <v>460</v>
          </cell>
          <cell r="AS4">
            <v>115</v>
          </cell>
          <cell r="AT4">
            <v>2388</v>
          </cell>
          <cell r="AU4">
            <v>1910.4</v>
          </cell>
          <cell r="AV4">
            <v>477.6</v>
          </cell>
          <cell r="AW4">
            <v>23807</v>
          </cell>
          <cell r="AX4">
            <v>19045.599999999999</v>
          </cell>
          <cell r="AY4">
            <v>3</v>
          </cell>
        </row>
        <row r="5">
          <cell r="AF5" t="str">
            <v>Universitatea "Vasile Alecsandri" din Bacau</v>
          </cell>
          <cell r="AG5" t="str">
            <v>Bacau</v>
          </cell>
          <cell r="AH5">
            <v>123328</v>
          </cell>
          <cell r="AI5">
            <v>98662.400000000009</v>
          </cell>
          <cell r="AJ5">
            <v>24665.600000000002</v>
          </cell>
          <cell r="AK5">
            <v>40314</v>
          </cell>
          <cell r="AL5">
            <v>32251.200000000001</v>
          </cell>
          <cell r="AM5">
            <v>8062.8</v>
          </cell>
          <cell r="AN5">
            <v>31411</v>
          </cell>
          <cell r="AO5">
            <v>25128.800000000003</v>
          </cell>
          <cell r="AP5">
            <v>6282.2000000000007</v>
          </cell>
          <cell r="AQ5">
            <v>4598</v>
          </cell>
          <cell r="AR5">
            <v>3678.4</v>
          </cell>
          <cell r="AS5">
            <v>919.6</v>
          </cell>
          <cell r="AT5">
            <v>13566</v>
          </cell>
          <cell r="AU5">
            <v>10852.800000000001</v>
          </cell>
          <cell r="AV5">
            <v>2713.2000000000003</v>
          </cell>
          <cell r="AW5">
            <v>213217</v>
          </cell>
          <cell r="AX5">
            <v>170573.6</v>
          </cell>
          <cell r="AY5">
            <v>4</v>
          </cell>
        </row>
        <row r="6">
          <cell r="AF6" t="str">
            <v>Universitatea "George Bacovia" din Bacau</v>
          </cell>
          <cell r="AG6" t="str">
            <v>Bacau</v>
          </cell>
          <cell r="AH6">
            <v>21881</v>
          </cell>
          <cell r="AI6">
            <v>17504.8</v>
          </cell>
          <cell r="AJ6">
            <v>4376.2</v>
          </cell>
          <cell r="AK6">
            <v>3359</v>
          </cell>
          <cell r="AL6">
            <v>2687.2000000000003</v>
          </cell>
          <cell r="AM6">
            <v>671.80000000000007</v>
          </cell>
          <cell r="AN6">
            <v>952</v>
          </cell>
          <cell r="AO6">
            <v>761.6</v>
          </cell>
          <cell r="AP6">
            <v>190.4</v>
          </cell>
          <cell r="AQ6">
            <v>1150</v>
          </cell>
          <cell r="AR6">
            <v>920</v>
          </cell>
          <cell r="AS6">
            <v>230</v>
          </cell>
          <cell r="AT6">
            <v>3184</v>
          </cell>
          <cell r="AU6">
            <v>2547.2000000000003</v>
          </cell>
          <cell r="AV6">
            <v>636.80000000000007</v>
          </cell>
          <cell r="AW6">
            <v>30526</v>
          </cell>
          <cell r="AX6">
            <v>24420.799999999999</v>
          </cell>
          <cell r="AY6">
            <v>5</v>
          </cell>
        </row>
        <row r="7">
          <cell r="AF7" t="str">
            <v>Universitatea "Transilvania" din Brasov</v>
          </cell>
          <cell r="AG7" t="str">
            <v>Brasov</v>
          </cell>
          <cell r="AH7">
            <v>487346</v>
          </cell>
          <cell r="AI7">
            <v>389876.80000000005</v>
          </cell>
          <cell r="AJ7">
            <v>97469.200000000012</v>
          </cell>
          <cell r="AK7">
            <v>221727</v>
          </cell>
          <cell r="AL7">
            <v>177381.6</v>
          </cell>
          <cell r="AM7">
            <v>44345.4</v>
          </cell>
          <cell r="AN7">
            <v>38549</v>
          </cell>
          <cell r="AO7">
            <v>30839.200000000001</v>
          </cell>
          <cell r="AP7">
            <v>7709.8</v>
          </cell>
          <cell r="AQ7">
            <v>14369</v>
          </cell>
          <cell r="AR7">
            <v>11495.2</v>
          </cell>
          <cell r="AS7">
            <v>2873.8</v>
          </cell>
          <cell r="AT7">
            <v>31122</v>
          </cell>
          <cell r="AU7">
            <v>24897.600000000002</v>
          </cell>
          <cell r="AV7">
            <v>6224.4000000000005</v>
          </cell>
          <cell r="AW7">
            <v>793113</v>
          </cell>
          <cell r="AX7">
            <v>634490.4</v>
          </cell>
          <cell r="AY7">
            <v>6</v>
          </cell>
        </row>
        <row r="8">
          <cell r="AF8" t="str">
            <v>Academia Fortelor Aeriene Henri Coandă din Brasov</v>
          </cell>
          <cell r="AG8" t="str">
            <v>Brasov</v>
          </cell>
          <cell r="AH8">
            <v>5967</v>
          </cell>
          <cell r="AI8">
            <v>4773.6000000000004</v>
          </cell>
          <cell r="AJ8">
            <v>1193.4000000000001</v>
          </cell>
          <cell r="AK8">
            <v>0</v>
          </cell>
          <cell r="AL8">
            <v>0</v>
          </cell>
          <cell r="AM8">
            <v>0</v>
          </cell>
          <cell r="AN8">
            <v>476</v>
          </cell>
          <cell r="AO8">
            <v>380.8</v>
          </cell>
          <cell r="AP8">
            <v>95.2</v>
          </cell>
          <cell r="AQ8">
            <v>0</v>
          </cell>
          <cell r="AR8">
            <v>0</v>
          </cell>
          <cell r="AS8">
            <v>0</v>
          </cell>
          <cell r="AT8">
            <v>796</v>
          </cell>
          <cell r="AU8">
            <v>636.80000000000007</v>
          </cell>
          <cell r="AV8">
            <v>159.20000000000002</v>
          </cell>
          <cell r="AW8">
            <v>7239</v>
          </cell>
          <cell r="AX8">
            <v>5791.2</v>
          </cell>
          <cell r="AY8">
            <v>7</v>
          </cell>
        </row>
        <row r="9">
          <cell r="AF9" t="str">
            <v>Academia Tehnica Militara din Bucuresti</v>
          </cell>
          <cell r="AG9" t="str">
            <v>Bucuresti</v>
          </cell>
          <cell r="AH9">
            <v>41773</v>
          </cell>
          <cell r="AI9">
            <v>33418.400000000001</v>
          </cell>
          <cell r="AJ9">
            <v>8354.6</v>
          </cell>
          <cell r="AK9">
            <v>94066</v>
          </cell>
          <cell r="AL9">
            <v>75252.800000000003</v>
          </cell>
          <cell r="AM9">
            <v>18813.2</v>
          </cell>
          <cell r="AN9">
            <v>2380</v>
          </cell>
          <cell r="AO9">
            <v>1904</v>
          </cell>
          <cell r="AP9">
            <v>476</v>
          </cell>
          <cell r="AQ9">
            <v>3448</v>
          </cell>
          <cell r="AR9">
            <v>2758.4</v>
          </cell>
          <cell r="AS9">
            <v>689.6</v>
          </cell>
          <cell r="AT9">
            <v>7850</v>
          </cell>
          <cell r="AU9">
            <v>6280</v>
          </cell>
          <cell r="AV9">
            <v>1570</v>
          </cell>
          <cell r="AW9">
            <v>149517</v>
          </cell>
          <cell r="AX9">
            <v>119613.6</v>
          </cell>
          <cell r="AY9">
            <v>8</v>
          </cell>
        </row>
        <row r="10">
          <cell r="AF10" t="str">
            <v>Universitatea Nationala de Muzica din Bucuresti</v>
          </cell>
          <cell r="AG10" t="str">
            <v>Bucuresti</v>
          </cell>
          <cell r="AH10">
            <v>27848</v>
          </cell>
          <cell r="AI10">
            <v>22278.400000000001</v>
          </cell>
          <cell r="AJ10">
            <v>5569.6</v>
          </cell>
          <cell r="AK10">
            <v>10078</v>
          </cell>
          <cell r="AL10">
            <v>8062.4000000000005</v>
          </cell>
          <cell r="AM10">
            <v>2015.6000000000001</v>
          </cell>
          <cell r="AN10">
            <v>7139</v>
          </cell>
          <cell r="AO10">
            <v>5711.2000000000007</v>
          </cell>
          <cell r="AP10">
            <v>1427.8000000000002</v>
          </cell>
          <cell r="AQ10">
            <v>1724</v>
          </cell>
          <cell r="AR10">
            <v>1379.2</v>
          </cell>
          <cell r="AS10">
            <v>344.8</v>
          </cell>
          <cell r="AT10">
            <v>4975</v>
          </cell>
          <cell r="AU10">
            <v>3980</v>
          </cell>
          <cell r="AV10">
            <v>995</v>
          </cell>
          <cell r="AW10">
            <v>51764</v>
          </cell>
          <cell r="AX10">
            <v>41411.199999999997</v>
          </cell>
          <cell r="AY10">
            <v>9</v>
          </cell>
        </row>
        <row r="11">
          <cell r="AF11" t="str">
            <v>Academia de Studii Economice din Bucuresti</v>
          </cell>
          <cell r="AG11" t="str">
            <v>Bucuresti</v>
          </cell>
          <cell r="AH11">
            <v>660404</v>
          </cell>
          <cell r="AI11">
            <v>528323.20000000007</v>
          </cell>
          <cell r="AJ11">
            <v>132080.80000000002</v>
          </cell>
          <cell r="AK11">
            <v>0</v>
          </cell>
          <cell r="AL11">
            <v>0</v>
          </cell>
          <cell r="AM11">
            <v>0</v>
          </cell>
          <cell r="AN11">
            <v>5711</v>
          </cell>
          <cell r="AO11">
            <v>4568.8</v>
          </cell>
          <cell r="AP11">
            <v>1142.2</v>
          </cell>
          <cell r="AQ11">
            <v>5173</v>
          </cell>
          <cell r="AR11">
            <v>4138.4000000000005</v>
          </cell>
          <cell r="AS11">
            <v>1034.6000000000001</v>
          </cell>
          <cell r="AT11">
            <v>31578</v>
          </cell>
          <cell r="AU11">
            <v>25262.400000000001</v>
          </cell>
          <cell r="AV11">
            <v>6315.6</v>
          </cell>
          <cell r="AW11">
            <v>702866</v>
          </cell>
          <cell r="AX11">
            <v>562292.80000000005</v>
          </cell>
          <cell r="AY11">
            <v>10</v>
          </cell>
        </row>
        <row r="12">
          <cell r="AF12" t="str">
            <v>Universitatea Nationala de Educatie Fizica si Sport din Bucuresti</v>
          </cell>
          <cell r="AG12" t="str">
            <v>Bucuresti</v>
          </cell>
          <cell r="AH12">
            <v>35805</v>
          </cell>
          <cell r="AI12">
            <v>28644</v>
          </cell>
          <cell r="AJ12">
            <v>7161</v>
          </cell>
          <cell r="AK12">
            <v>0</v>
          </cell>
          <cell r="AL12">
            <v>0</v>
          </cell>
          <cell r="AM12">
            <v>0</v>
          </cell>
          <cell r="AN12">
            <v>1428</v>
          </cell>
          <cell r="AO12">
            <v>1142.4000000000001</v>
          </cell>
          <cell r="AP12">
            <v>285.60000000000002</v>
          </cell>
          <cell r="AQ12">
            <v>2874</v>
          </cell>
          <cell r="AR12">
            <v>2299.2000000000003</v>
          </cell>
          <cell r="AS12">
            <v>574.80000000000007</v>
          </cell>
          <cell r="AT12">
            <v>3383</v>
          </cell>
          <cell r="AU12">
            <v>2706.4</v>
          </cell>
          <cell r="AV12">
            <v>676.6</v>
          </cell>
          <cell r="AW12">
            <v>43490</v>
          </cell>
          <cell r="AX12">
            <v>34792</v>
          </cell>
          <cell r="AY12">
            <v>11</v>
          </cell>
        </row>
        <row r="13">
          <cell r="AF13" t="str">
            <v>Universitatea de Arhitectura si Urbanism "Ion Mincu" din Bucuresti</v>
          </cell>
          <cell r="AG13" t="str">
            <v>Bucuresti</v>
          </cell>
          <cell r="AH13">
            <v>157144</v>
          </cell>
          <cell r="AI13">
            <v>125715.20000000001</v>
          </cell>
          <cell r="AJ13">
            <v>31428.800000000003</v>
          </cell>
          <cell r="AK13">
            <v>40314</v>
          </cell>
          <cell r="AL13">
            <v>32251.200000000001</v>
          </cell>
          <cell r="AM13">
            <v>8062.8</v>
          </cell>
          <cell r="AN13">
            <v>4283</v>
          </cell>
          <cell r="AO13">
            <v>3426.4</v>
          </cell>
          <cell r="AP13">
            <v>856.6</v>
          </cell>
          <cell r="AQ13">
            <v>1149</v>
          </cell>
          <cell r="AR13">
            <v>919.2</v>
          </cell>
          <cell r="AS13">
            <v>229.8</v>
          </cell>
          <cell r="AT13">
            <v>12717</v>
          </cell>
          <cell r="AU13">
            <v>10173.6</v>
          </cell>
          <cell r="AV13">
            <v>2543.4</v>
          </cell>
          <cell r="AW13">
            <v>215607</v>
          </cell>
          <cell r="AX13">
            <v>172485.6</v>
          </cell>
          <cell r="AY13">
            <v>12</v>
          </cell>
        </row>
        <row r="14">
          <cell r="AF14" t="str">
            <v>Universitatea Tehnica de Constructii  din Bucuresti</v>
          </cell>
          <cell r="AG14" t="str">
            <v>Bucuresti</v>
          </cell>
          <cell r="AH14">
            <v>57686</v>
          </cell>
          <cell r="AI14">
            <v>46148.800000000003</v>
          </cell>
          <cell r="AJ14">
            <v>11537.2</v>
          </cell>
          <cell r="AK14">
            <v>13438</v>
          </cell>
          <cell r="AL14">
            <v>10750.400000000001</v>
          </cell>
          <cell r="AM14">
            <v>2687.6000000000004</v>
          </cell>
          <cell r="AN14">
            <v>8566</v>
          </cell>
          <cell r="AO14">
            <v>6852.8</v>
          </cell>
          <cell r="AP14">
            <v>1713.2</v>
          </cell>
          <cell r="AQ14">
            <v>1724</v>
          </cell>
          <cell r="AR14">
            <v>1379.2</v>
          </cell>
          <cell r="AS14">
            <v>344.8</v>
          </cell>
          <cell r="AT14">
            <v>7065</v>
          </cell>
          <cell r="AU14">
            <v>5652</v>
          </cell>
          <cell r="AV14">
            <v>1413</v>
          </cell>
          <cell r="AW14">
            <v>88479</v>
          </cell>
          <cell r="AX14">
            <v>70783.199999999997</v>
          </cell>
          <cell r="AY14">
            <v>13</v>
          </cell>
        </row>
        <row r="15">
          <cell r="AF15" t="str">
            <v>Universitatea din Bucuresti</v>
          </cell>
          <cell r="AG15" t="str">
            <v>Bucuresti</v>
          </cell>
          <cell r="AH15">
            <v>761852</v>
          </cell>
          <cell r="AI15">
            <v>609481.6</v>
          </cell>
          <cell r="AJ15">
            <v>152370.4</v>
          </cell>
          <cell r="AK15">
            <v>50393</v>
          </cell>
          <cell r="AL15">
            <v>40314.400000000001</v>
          </cell>
          <cell r="AM15">
            <v>10078.6</v>
          </cell>
          <cell r="AN15">
            <v>26176</v>
          </cell>
          <cell r="AO15">
            <v>20940.800000000003</v>
          </cell>
          <cell r="AP15">
            <v>5235.2000000000007</v>
          </cell>
          <cell r="AQ15">
            <v>2299</v>
          </cell>
          <cell r="AR15">
            <v>1839.2</v>
          </cell>
          <cell r="AS15">
            <v>459.8</v>
          </cell>
          <cell r="AT15">
            <v>40128</v>
          </cell>
          <cell r="AU15">
            <v>32102.400000000001</v>
          </cell>
          <cell r="AV15">
            <v>8025.6</v>
          </cell>
          <cell r="AW15">
            <v>880848</v>
          </cell>
          <cell r="AX15">
            <v>704678.40000000002</v>
          </cell>
          <cell r="AY15">
            <v>14</v>
          </cell>
        </row>
        <row r="16">
          <cell r="AF16" t="str">
            <v>Universitatea de Medicina si Farmacie "Carol Davila" din Bucuresti</v>
          </cell>
          <cell r="AG16" t="str">
            <v>Bucuresti</v>
          </cell>
          <cell r="AH16">
            <v>57686</v>
          </cell>
          <cell r="AI16">
            <v>46148.800000000003</v>
          </cell>
          <cell r="AJ16">
            <v>11537.2</v>
          </cell>
          <cell r="AK16">
            <v>0</v>
          </cell>
          <cell r="AL16">
            <v>0</v>
          </cell>
          <cell r="AM16">
            <v>0</v>
          </cell>
          <cell r="AN16">
            <v>2380</v>
          </cell>
          <cell r="AO16">
            <v>1904</v>
          </cell>
          <cell r="AP16">
            <v>476</v>
          </cell>
          <cell r="AQ16">
            <v>0</v>
          </cell>
          <cell r="AR16">
            <v>0</v>
          </cell>
          <cell r="AS16">
            <v>0</v>
          </cell>
          <cell r="AT16">
            <v>5024</v>
          </cell>
          <cell r="AU16">
            <v>4019.2000000000003</v>
          </cell>
          <cell r="AV16">
            <v>1004.8000000000001</v>
          </cell>
          <cell r="AW16">
            <v>65090</v>
          </cell>
          <cell r="AX16">
            <v>52072</v>
          </cell>
          <cell r="AY16">
            <v>15</v>
          </cell>
        </row>
        <row r="17">
          <cell r="AF17" t="str">
            <v>Universitatea "Politehnica" din Bucuresti</v>
          </cell>
          <cell r="AG17" t="str">
            <v>Bucuresti</v>
          </cell>
          <cell r="AH17">
            <v>367996</v>
          </cell>
          <cell r="AI17">
            <v>294396.79999999999</v>
          </cell>
          <cell r="AJ17">
            <v>73599.199999999997</v>
          </cell>
          <cell r="AK17">
            <v>50393</v>
          </cell>
          <cell r="AL17">
            <v>40314.400000000001</v>
          </cell>
          <cell r="AM17">
            <v>10078.6</v>
          </cell>
          <cell r="AN17">
            <v>58538</v>
          </cell>
          <cell r="AO17">
            <v>46830.400000000001</v>
          </cell>
          <cell r="AP17">
            <v>11707.6</v>
          </cell>
          <cell r="AQ17">
            <v>575</v>
          </cell>
          <cell r="AR17">
            <v>460</v>
          </cell>
          <cell r="AS17">
            <v>115</v>
          </cell>
          <cell r="AT17">
            <v>27132</v>
          </cell>
          <cell r="AU17">
            <v>21705.600000000002</v>
          </cell>
          <cell r="AV17">
            <v>5426.4000000000005</v>
          </cell>
          <cell r="AW17">
            <v>504634</v>
          </cell>
          <cell r="AX17">
            <v>403707.2</v>
          </cell>
          <cell r="AY17">
            <v>16</v>
          </cell>
        </row>
        <row r="18">
          <cell r="AF18" t="str">
            <v>Universitatea de Stiinte Agronomice si Medicina Veterinara din Bucuresti</v>
          </cell>
          <cell r="AG18" t="str">
            <v>Bucuresti</v>
          </cell>
          <cell r="AH18">
            <v>17903</v>
          </cell>
          <cell r="AI18">
            <v>14322.400000000001</v>
          </cell>
          <cell r="AJ18">
            <v>3580.6000000000004</v>
          </cell>
          <cell r="AK18">
            <v>0</v>
          </cell>
          <cell r="AL18">
            <v>0</v>
          </cell>
          <cell r="AM18">
            <v>0</v>
          </cell>
          <cell r="AN18">
            <v>2855</v>
          </cell>
          <cell r="AO18">
            <v>2284</v>
          </cell>
          <cell r="AP18">
            <v>571</v>
          </cell>
          <cell r="AQ18">
            <v>0</v>
          </cell>
          <cell r="AR18">
            <v>0</v>
          </cell>
          <cell r="AS18">
            <v>0</v>
          </cell>
          <cell r="AT18">
            <v>2189</v>
          </cell>
          <cell r="AU18">
            <v>1751.2</v>
          </cell>
          <cell r="AV18">
            <v>437.8</v>
          </cell>
          <cell r="AW18">
            <v>22947</v>
          </cell>
          <cell r="AX18">
            <v>18357.599999999999</v>
          </cell>
          <cell r="AY18">
            <v>17</v>
          </cell>
        </row>
        <row r="19">
          <cell r="AF19" t="str">
            <v>Scoala Nationala de Studii Politice si Administrative din Bucuresti</v>
          </cell>
          <cell r="AG19" t="str">
            <v>Bucuresti</v>
          </cell>
          <cell r="AH19">
            <v>161123</v>
          </cell>
          <cell r="AI19">
            <v>128898.40000000001</v>
          </cell>
          <cell r="AJ19">
            <v>32224.600000000002</v>
          </cell>
          <cell r="AK19">
            <v>16797</v>
          </cell>
          <cell r="AL19">
            <v>13437.6</v>
          </cell>
          <cell r="AM19">
            <v>3359.4</v>
          </cell>
          <cell r="AN19">
            <v>1428</v>
          </cell>
          <cell r="AO19">
            <v>1142.4000000000001</v>
          </cell>
          <cell r="AP19">
            <v>285.60000000000002</v>
          </cell>
          <cell r="AQ19">
            <v>1724</v>
          </cell>
          <cell r="AR19">
            <v>1379.2</v>
          </cell>
          <cell r="AS19">
            <v>344.8</v>
          </cell>
          <cell r="AT19">
            <v>12246</v>
          </cell>
          <cell r="AU19">
            <v>9796.8000000000011</v>
          </cell>
          <cell r="AV19">
            <v>2449.2000000000003</v>
          </cell>
          <cell r="AW19">
            <v>193318</v>
          </cell>
          <cell r="AX19">
            <v>154654.39999999999</v>
          </cell>
          <cell r="AY19">
            <v>18</v>
          </cell>
        </row>
        <row r="20">
          <cell r="AF20" t="str">
            <v>Academia de Politie "Alexandru Ioan Cuza" din Bucuresti</v>
          </cell>
          <cell r="AG20" t="str">
            <v>Bucuresti</v>
          </cell>
          <cell r="AH20">
            <v>3978</v>
          </cell>
          <cell r="AI20">
            <v>3182.4</v>
          </cell>
          <cell r="AJ20">
            <v>795.6</v>
          </cell>
          <cell r="AK20">
            <v>0</v>
          </cell>
          <cell r="AL20">
            <v>0</v>
          </cell>
          <cell r="AM20">
            <v>0</v>
          </cell>
          <cell r="AN20">
            <v>1428</v>
          </cell>
          <cell r="AO20">
            <v>1142.4000000000001</v>
          </cell>
          <cell r="AP20">
            <v>285.60000000000002</v>
          </cell>
          <cell r="AQ20">
            <v>575</v>
          </cell>
          <cell r="AR20">
            <v>460</v>
          </cell>
          <cell r="AS20">
            <v>115</v>
          </cell>
          <cell r="AT20">
            <v>995</v>
          </cell>
          <cell r="AU20">
            <v>796</v>
          </cell>
          <cell r="AV20">
            <v>199</v>
          </cell>
          <cell r="AW20">
            <v>6976</v>
          </cell>
          <cell r="AX20">
            <v>5580.8</v>
          </cell>
          <cell r="AY20">
            <v>19</v>
          </cell>
        </row>
        <row r="21">
          <cell r="AF21" t="str">
            <v>Universitatea "Titu Maiorescu" din Bucuresti</v>
          </cell>
          <cell r="AG21" t="str">
            <v>Bucuresti</v>
          </cell>
          <cell r="AH21">
            <v>47740</v>
          </cell>
          <cell r="AI21">
            <v>38192</v>
          </cell>
          <cell r="AJ21">
            <v>9548</v>
          </cell>
          <cell r="AK21">
            <v>23517</v>
          </cell>
          <cell r="AL21">
            <v>18813.600000000002</v>
          </cell>
          <cell r="AM21">
            <v>4703.4000000000005</v>
          </cell>
          <cell r="AN21">
            <v>3331</v>
          </cell>
          <cell r="AO21">
            <v>2664.8</v>
          </cell>
          <cell r="AP21">
            <v>666.2</v>
          </cell>
          <cell r="AQ21">
            <v>1149</v>
          </cell>
          <cell r="AR21">
            <v>919.2</v>
          </cell>
          <cell r="AS21">
            <v>229.8</v>
          </cell>
          <cell r="AT21">
            <v>5181</v>
          </cell>
          <cell r="AU21">
            <v>4144.8</v>
          </cell>
          <cell r="AV21">
            <v>1036.2</v>
          </cell>
          <cell r="AW21">
            <v>80918</v>
          </cell>
          <cell r="AX21">
            <v>64734.400000000001</v>
          </cell>
          <cell r="AY21">
            <v>20</v>
          </cell>
        </row>
        <row r="22">
          <cell r="AF22" t="str">
            <v>Universitatea "Nicolae Titulescu" din Bucuresti</v>
          </cell>
          <cell r="AG22" t="str">
            <v>Bucuresti</v>
          </cell>
          <cell r="AH22">
            <v>7957</v>
          </cell>
          <cell r="AI22">
            <v>6365.6</v>
          </cell>
          <cell r="AJ22">
            <v>1591.4</v>
          </cell>
          <cell r="AK22">
            <v>0</v>
          </cell>
          <cell r="AL22">
            <v>0</v>
          </cell>
          <cell r="AM22">
            <v>0</v>
          </cell>
          <cell r="AN22">
            <v>952</v>
          </cell>
          <cell r="AO22">
            <v>761.6</v>
          </cell>
          <cell r="AP22">
            <v>190.4</v>
          </cell>
          <cell r="AQ22">
            <v>1150</v>
          </cell>
          <cell r="AR22">
            <v>920</v>
          </cell>
          <cell r="AS22">
            <v>230</v>
          </cell>
          <cell r="AT22">
            <v>1592</v>
          </cell>
          <cell r="AU22">
            <v>1273.6000000000001</v>
          </cell>
          <cell r="AV22">
            <v>318.40000000000003</v>
          </cell>
          <cell r="AW22">
            <v>11651</v>
          </cell>
          <cell r="AX22">
            <v>9320.7999999999993</v>
          </cell>
          <cell r="AY22">
            <v>21</v>
          </cell>
        </row>
        <row r="23">
          <cell r="AF23" t="str">
            <v>Universitatea Romano-Americana din Bucuresti</v>
          </cell>
          <cell r="AG23" t="str">
            <v>Bucuresti</v>
          </cell>
          <cell r="AH23">
            <v>85534</v>
          </cell>
          <cell r="AI23">
            <v>68427.199999999997</v>
          </cell>
          <cell r="AJ23">
            <v>17106.8</v>
          </cell>
          <cell r="AK23">
            <v>63831</v>
          </cell>
          <cell r="AL23">
            <v>51064.800000000003</v>
          </cell>
          <cell r="AM23">
            <v>12766.2</v>
          </cell>
          <cell r="AN23">
            <v>6187</v>
          </cell>
          <cell r="AO23">
            <v>4949.6000000000004</v>
          </cell>
          <cell r="AP23">
            <v>1237.4000000000001</v>
          </cell>
          <cell r="AQ23">
            <v>9771</v>
          </cell>
          <cell r="AR23">
            <v>7816.8</v>
          </cell>
          <cell r="AS23">
            <v>1954.2</v>
          </cell>
          <cell r="AT23">
            <v>12089</v>
          </cell>
          <cell r="AU23">
            <v>9671.2000000000007</v>
          </cell>
          <cell r="AV23">
            <v>2417.8000000000002</v>
          </cell>
          <cell r="AW23">
            <v>177412</v>
          </cell>
          <cell r="AX23">
            <v>141929.60000000001</v>
          </cell>
          <cell r="AY23">
            <v>22</v>
          </cell>
        </row>
        <row r="24">
          <cell r="AF24" t="str">
            <v>Universitatea "Spiru Haret" din Bucuresti</v>
          </cell>
          <cell r="AG24" t="str">
            <v>Bucuresti</v>
          </cell>
          <cell r="AH24">
            <v>47740</v>
          </cell>
          <cell r="AI24">
            <v>38192</v>
          </cell>
          <cell r="AJ24">
            <v>9548</v>
          </cell>
          <cell r="AK24">
            <v>0</v>
          </cell>
          <cell r="AL24">
            <v>0</v>
          </cell>
          <cell r="AM24">
            <v>0</v>
          </cell>
          <cell r="AN24">
            <v>952</v>
          </cell>
          <cell r="AO24">
            <v>761.6</v>
          </cell>
          <cell r="AP24">
            <v>190.4</v>
          </cell>
          <cell r="AQ24">
            <v>0</v>
          </cell>
          <cell r="AR24">
            <v>0</v>
          </cell>
          <cell r="AS24">
            <v>0</v>
          </cell>
          <cell r="AT24">
            <v>4577</v>
          </cell>
          <cell r="AU24">
            <v>3661.6000000000004</v>
          </cell>
          <cell r="AV24">
            <v>915.40000000000009</v>
          </cell>
          <cell r="AW24">
            <v>53269</v>
          </cell>
          <cell r="AX24">
            <v>42615.199999999997</v>
          </cell>
          <cell r="AY24">
            <v>23</v>
          </cell>
        </row>
        <row r="25">
          <cell r="AF25" t="str">
            <v>Universitatea Ecologica din Bucuresti</v>
          </cell>
          <cell r="AG25" t="str">
            <v>Bucuresti</v>
          </cell>
          <cell r="AH25">
            <v>23870</v>
          </cell>
          <cell r="AI25">
            <v>19096</v>
          </cell>
          <cell r="AJ25">
            <v>4774</v>
          </cell>
          <cell r="AK25">
            <v>13438</v>
          </cell>
          <cell r="AL25">
            <v>10750.400000000001</v>
          </cell>
          <cell r="AM25">
            <v>2687.6000000000004</v>
          </cell>
          <cell r="AN25">
            <v>3331</v>
          </cell>
          <cell r="AO25">
            <v>2664.8</v>
          </cell>
          <cell r="AP25">
            <v>666.2</v>
          </cell>
          <cell r="AQ25">
            <v>2299</v>
          </cell>
          <cell r="AR25">
            <v>1839.2</v>
          </cell>
          <cell r="AS25">
            <v>459.8</v>
          </cell>
          <cell r="AT25">
            <v>3383</v>
          </cell>
          <cell r="AU25">
            <v>2706.4</v>
          </cell>
          <cell r="AV25">
            <v>676.6</v>
          </cell>
          <cell r="AW25">
            <v>46321</v>
          </cell>
          <cell r="AX25">
            <v>37056.800000000003</v>
          </cell>
          <cell r="AY25">
            <v>24</v>
          </cell>
        </row>
        <row r="26">
          <cell r="AF26" t="str">
            <v>Universitatea Nationala de Arte din Bucuresti</v>
          </cell>
          <cell r="AG26" t="str">
            <v>Bucuresti</v>
          </cell>
          <cell r="AH26">
            <v>79567</v>
          </cell>
          <cell r="AI26">
            <v>63653.600000000006</v>
          </cell>
          <cell r="AJ26">
            <v>15913.400000000001</v>
          </cell>
          <cell r="AK26">
            <v>0</v>
          </cell>
          <cell r="AL26">
            <v>0</v>
          </cell>
          <cell r="AM26">
            <v>0</v>
          </cell>
          <cell r="AN26">
            <v>1428</v>
          </cell>
          <cell r="AO26">
            <v>1142.4000000000001</v>
          </cell>
          <cell r="AP26">
            <v>285.60000000000002</v>
          </cell>
          <cell r="AQ26">
            <v>0</v>
          </cell>
          <cell r="AR26">
            <v>0</v>
          </cell>
          <cell r="AS26">
            <v>0</v>
          </cell>
          <cell r="AT26">
            <v>5181</v>
          </cell>
          <cell r="AU26">
            <v>4144.8</v>
          </cell>
          <cell r="AV26">
            <v>1036.2</v>
          </cell>
          <cell r="AW26">
            <v>86176</v>
          </cell>
          <cell r="AX26">
            <v>68940.800000000003</v>
          </cell>
          <cell r="AY26">
            <v>25</v>
          </cell>
        </row>
        <row r="27">
          <cell r="AF27" t="str">
            <v>Universitatea Crestina "Dimitrie Cantemir" din Bucuresti</v>
          </cell>
          <cell r="AG27" t="str">
            <v>Bucuresti</v>
          </cell>
          <cell r="AH27">
            <v>27848</v>
          </cell>
          <cell r="AI27">
            <v>22278.400000000001</v>
          </cell>
          <cell r="AJ27">
            <v>5569.6</v>
          </cell>
          <cell r="AK27">
            <v>0</v>
          </cell>
          <cell r="AL27">
            <v>0</v>
          </cell>
          <cell r="AM27">
            <v>0</v>
          </cell>
          <cell r="AN27">
            <v>952</v>
          </cell>
          <cell r="AO27">
            <v>761.6</v>
          </cell>
          <cell r="AP27">
            <v>190.4</v>
          </cell>
          <cell r="AQ27">
            <v>1149</v>
          </cell>
          <cell r="AR27">
            <v>919.2</v>
          </cell>
          <cell r="AS27">
            <v>229.8</v>
          </cell>
          <cell r="AT27">
            <v>2587</v>
          </cell>
          <cell r="AU27">
            <v>2069.6</v>
          </cell>
          <cell r="AV27">
            <v>517.4</v>
          </cell>
          <cell r="AW27">
            <v>32536</v>
          </cell>
          <cell r="AX27">
            <v>26028.799999999999</v>
          </cell>
          <cell r="AY27">
            <v>26</v>
          </cell>
        </row>
        <row r="28">
          <cell r="AF28" t="str">
            <v>Universitatea Nationala de Arta Teatrala si Cinematografica "I.L.Caragiale" din Bucuresti</v>
          </cell>
          <cell r="AG28" t="str">
            <v>Bucuresti</v>
          </cell>
          <cell r="AH28">
            <v>0</v>
          </cell>
          <cell r="AI28">
            <v>0</v>
          </cell>
          <cell r="AJ28">
            <v>0</v>
          </cell>
          <cell r="AK28">
            <v>23517</v>
          </cell>
          <cell r="AL28">
            <v>18813.600000000002</v>
          </cell>
          <cell r="AM28">
            <v>4703.4000000000005</v>
          </cell>
          <cell r="AN28">
            <v>0</v>
          </cell>
          <cell r="AO28">
            <v>0</v>
          </cell>
          <cell r="AP28">
            <v>0</v>
          </cell>
          <cell r="AQ28">
            <v>0</v>
          </cell>
          <cell r="AR28">
            <v>0</v>
          </cell>
          <cell r="AS28">
            <v>0</v>
          </cell>
          <cell r="AT28">
            <v>1393</v>
          </cell>
          <cell r="AU28">
            <v>1114.4000000000001</v>
          </cell>
          <cell r="AV28">
            <v>278.60000000000002</v>
          </cell>
          <cell r="AW28">
            <v>24910</v>
          </cell>
          <cell r="AX28">
            <v>19928</v>
          </cell>
          <cell r="AY28">
            <v>27</v>
          </cell>
        </row>
        <row r="29">
          <cell r="AF29" t="str">
            <v>Universitatea Babes-Bolyai din Cluj-Napoca</v>
          </cell>
          <cell r="AG29" t="str">
            <v>Cluj-Napoca</v>
          </cell>
          <cell r="AH29">
            <v>907061</v>
          </cell>
          <cell r="AI29">
            <v>725648.8</v>
          </cell>
          <cell r="AJ29">
            <v>181412.2</v>
          </cell>
          <cell r="AK29">
            <v>262042</v>
          </cell>
          <cell r="AL29">
            <v>209633.6</v>
          </cell>
          <cell r="AM29">
            <v>52408.4</v>
          </cell>
          <cell r="AN29">
            <v>61870</v>
          </cell>
          <cell r="AO29">
            <v>49496</v>
          </cell>
          <cell r="AP29">
            <v>12374</v>
          </cell>
          <cell r="AQ29">
            <v>36209</v>
          </cell>
          <cell r="AR29">
            <v>28967.200000000001</v>
          </cell>
          <cell r="AS29">
            <v>7241.8</v>
          </cell>
          <cell r="AT29">
            <v>50400</v>
          </cell>
          <cell r="AU29">
            <v>40320</v>
          </cell>
          <cell r="AV29">
            <v>10080</v>
          </cell>
          <cell r="AW29">
            <v>1317582</v>
          </cell>
          <cell r="AX29">
            <v>1054065.6000000001</v>
          </cell>
          <cell r="AY29">
            <v>28</v>
          </cell>
        </row>
        <row r="30">
          <cell r="AF30" t="str">
            <v>Academia de Muzica "Gheorghe Dima" din Cluj-Napoca</v>
          </cell>
          <cell r="AG30" t="str">
            <v>Cluj-Napoca</v>
          </cell>
          <cell r="AH30">
            <v>15913</v>
          </cell>
          <cell r="AI30">
            <v>12730.400000000001</v>
          </cell>
          <cell r="AJ30">
            <v>3182.6000000000004</v>
          </cell>
          <cell r="AK30">
            <v>0</v>
          </cell>
          <cell r="AL30">
            <v>0</v>
          </cell>
          <cell r="AM30">
            <v>0</v>
          </cell>
          <cell r="AN30">
            <v>2380</v>
          </cell>
          <cell r="AO30">
            <v>1904</v>
          </cell>
          <cell r="AP30">
            <v>476</v>
          </cell>
          <cell r="AQ30">
            <v>2299</v>
          </cell>
          <cell r="AR30">
            <v>1839.2</v>
          </cell>
          <cell r="AS30">
            <v>459.8</v>
          </cell>
          <cell r="AT30">
            <v>3383</v>
          </cell>
          <cell r="AU30">
            <v>2706.4</v>
          </cell>
          <cell r="AV30">
            <v>676.6</v>
          </cell>
          <cell r="AW30">
            <v>23975</v>
          </cell>
          <cell r="AX30">
            <v>19180</v>
          </cell>
          <cell r="AY30">
            <v>29</v>
          </cell>
        </row>
        <row r="31">
          <cell r="AF31" t="str">
            <v>Universitatea de Medicina si Farmacie "Iuliu Hatieganu" din Cluj-Napoca</v>
          </cell>
          <cell r="AG31" t="str">
            <v>Cluj-Napoca</v>
          </cell>
          <cell r="AH31">
            <v>184993</v>
          </cell>
          <cell r="AI31">
            <v>147994.4</v>
          </cell>
          <cell r="AJ31">
            <v>36998.6</v>
          </cell>
          <cell r="AK31">
            <v>174694</v>
          </cell>
          <cell r="AL31">
            <v>139755.20000000001</v>
          </cell>
          <cell r="AM31">
            <v>34938.800000000003</v>
          </cell>
          <cell r="AN31">
            <v>13326</v>
          </cell>
          <cell r="AO31">
            <v>10660.800000000001</v>
          </cell>
          <cell r="AP31">
            <v>2665.2000000000003</v>
          </cell>
          <cell r="AQ31">
            <v>11495</v>
          </cell>
          <cell r="AR31">
            <v>9196</v>
          </cell>
          <cell r="AS31">
            <v>2299</v>
          </cell>
          <cell r="AT31">
            <v>14934</v>
          </cell>
          <cell r="AU31">
            <v>11947.2</v>
          </cell>
          <cell r="AV31">
            <v>2986.8</v>
          </cell>
          <cell r="AW31">
            <v>399442</v>
          </cell>
          <cell r="AX31">
            <v>319553.59999999998</v>
          </cell>
          <cell r="AY31">
            <v>30</v>
          </cell>
        </row>
        <row r="32">
          <cell r="AF32" t="str">
            <v>Universitatea de Stiinte Agricole si Medicina Veterinara din Cluj-Napoca</v>
          </cell>
          <cell r="AG32" t="str">
            <v>Cluj-Napoca</v>
          </cell>
          <cell r="AH32">
            <v>99458</v>
          </cell>
          <cell r="AI32">
            <v>79566.400000000009</v>
          </cell>
          <cell r="AJ32">
            <v>19891.600000000002</v>
          </cell>
          <cell r="AK32">
            <v>26876</v>
          </cell>
          <cell r="AL32">
            <v>21500.800000000003</v>
          </cell>
          <cell r="AM32">
            <v>5375.2000000000007</v>
          </cell>
          <cell r="AN32">
            <v>21892</v>
          </cell>
          <cell r="AO32">
            <v>17513.600000000002</v>
          </cell>
          <cell r="AP32">
            <v>4378.4000000000005</v>
          </cell>
          <cell r="AQ32">
            <v>2874</v>
          </cell>
          <cell r="AR32">
            <v>2299.2000000000003</v>
          </cell>
          <cell r="AS32">
            <v>574.80000000000007</v>
          </cell>
          <cell r="AT32">
            <v>12403</v>
          </cell>
          <cell r="AU32">
            <v>9922.4000000000015</v>
          </cell>
          <cell r="AV32">
            <v>2480.6000000000004</v>
          </cell>
          <cell r="AW32">
            <v>163503</v>
          </cell>
          <cell r="AX32">
            <v>130802.4</v>
          </cell>
          <cell r="AY32">
            <v>31</v>
          </cell>
        </row>
        <row r="33">
          <cell r="AF33" t="str">
            <v>Universitatea Tehnica din Cluj-Napoca</v>
          </cell>
          <cell r="AG33" t="str">
            <v>Cluj-Napoca</v>
          </cell>
          <cell r="AH33">
            <v>278484</v>
          </cell>
          <cell r="AI33">
            <v>222787.20000000001</v>
          </cell>
          <cell r="AJ33">
            <v>55696.800000000003</v>
          </cell>
          <cell r="AK33">
            <v>231806</v>
          </cell>
          <cell r="AL33">
            <v>185444.80000000002</v>
          </cell>
          <cell r="AM33">
            <v>46361.200000000004</v>
          </cell>
          <cell r="AN33">
            <v>16181</v>
          </cell>
          <cell r="AO33">
            <v>12944.800000000001</v>
          </cell>
          <cell r="AP33">
            <v>3236.2000000000003</v>
          </cell>
          <cell r="AQ33">
            <v>9196</v>
          </cell>
          <cell r="AR33">
            <v>7356.8</v>
          </cell>
          <cell r="AS33">
            <v>1839.2</v>
          </cell>
          <cell r="AT33">
            <v>22116</v>
          </cell>
          <cell r="AU33">
            <v>17692.8</v>
          </cell>
          <cell r="AV33">
            <v>4423.2</v>
          </cell>
          <cell r="AW33">
            <v>557783</v>
          </cell>
          <cell r="AX33">
            <v>446226.4</v>
          </cell>
          <cell r="AY33">
            <v>32</v>
          </cell>
        </row>
        <row r="34">
          <cell r="AF34" t="str">
            <v>Universitatea de Arta si Design din Cluj-Napoca</v>
          </cell>
          <cell r="AG34" t="str">
            <v>Cluj-Napoca</v>
          </cell>
          <cell r="AH34">
            <v>230744</v>
          </cell>
          <cell r="AI34">
            <v>184595.20000000001</v>
          </cell>
          <cell r="AJ34">
            <v>46148.800000000003</v>
          </cell>
          <cell r="AK34">
            <v>43674</v>
          </cell>
          <cell r="AL34">
            <v>34939.200000000004</v>
          </cell>
          <cell r="AM34">
            <v>8734.8000000000011</v>
          </cell>
          <cell r="AN34">
            <v>11898</v>
          </cell>
          <cell r="AO34">
            <v>9518.4</v>
          </cell>
          <cell r="AP34">
            <v>2379.6</v>
          </cell>
          <cell r="AQ34">
            <v>9771</v>
          </cell>
          <cell r="AR34">
            <v>7816.8</v>
          </cell>
          <cell r="AS34">
            <v>1954.2</v>
          </cell>
          <cell r="AT34">
            <v>12996</v>
          </cell>
          <cell r="AU34">
            <v>10396.800000000001</v>
          </cell>
          <cell r="AV34">
            <v>2599.2000000000003</v>
          </cell>
          <cell r="AW34">
            <v>309083</v>
          </cell>
          <cell r="AX34">
            <v>247266.4</v>
          </cell>
          <cell r="AY34">
            <v>33</v>
          </cell>
        </row>
        <row r="35">
          <cell r="AF35" t="str">
            <v>Academia Navala "Mircea cel Batran" din Constanta</v>
          </cell>
          <cell r="AG35" t="str">
            <v>Constanta</v>
          </cell>
          <cell r="AH35">
            <v>11935</v>
          </cell>
          <cell r="AI35">
            <v>9548</v>
          </cell>
          <cell r="AJ35">
            <v>2387</v>
          </cell>
          <cell r="AK35">
            <v>154537</v>
          </cell>
          <cell r="AL35">
            <v>123629.6</v>
          </cell>
          <cell r="AM35">
            <v>30907.4</v>
          </cell>
          <cell r="AN35">
            <v>952</v>
          </cell>
          <cell r="AO35">
            <v>761.6</v>
          </cell>
          <cell r="AP35">
            <v>190.4</v>
          </cell>
          <cell r="AQ35">
            <v>1724</v>
          </cell>
          <cell r="AR35">
            <v>1379.2</v>
          </cell>
          <cell r="AS35">
            <v>344.8</v>
          </cell>
          <cell r="AT35">
            <v>8949</v>
          </cell>
          <cell r="AU35">
            <v>7159.2000000000007</v>
          </cell>
          <cell r="AV35">
            <v>1789.8000000000002</v>
          </cell>
          <cell r="AW35">
            <v>178097</v>
          </cell>
          <cell r="AX35">
            <v>142477.6</v>
          </cell>
          <cell r="AY35">
            <v>34</v>
          </cell>
        </row>
        <row r="36">
          <cell r="AF36" t="str">
            <v>Universitatea "Ovidius" din Constanta</v>
          </cell>
          <cell r="AG36" t="str">
            <v>Constanta</v>
          </cell>
          <cell r="AH36">
            <v>151177</v>
          </cell>
          <cell r="AI36">
            <v>120941.6</v>
          </cell>
          <cell r="AJ36">
            <v>30235.4</v>
          </cell>
          <cell r="AK36">
            <v>0</v>
          </cell>
          <cell r="AL36">
            <v>0</v>
          </cell>
          <cell r="AM36">
            <v>0</v>
          </cell>
          <cell r="AN36">
            <v>4759</v>
          </cell>
          <cell r="AO36">
            <v>3807.2000000000003</v>
          </cell>
          <cell r="AP36">
            <v>951.80000000000007</v>
          </cell>
          <cell r="AQ36">
            <v>2874</v>
          </cell>
          <cell r="AR36">
            <v>2299.2000000000003</v>
          </cell>
          <cell r="AS36">
            <v>574.80000000000007</v>
          </cell>
          <cell r="AT36">
            <v>9263</v>
          </cell>
          <cell r="AU36">
            <v>7410.4000000000005</v>
          </cell>
          <cell r="AV36">
            <v>1852.6000000000001</v>
          </cell>
          <cell r="AW36">
            <v>168073</v>
          </cell>
          <cell r="AX36">
            <v>134458.4</v>
          </cell>
          <cell r="AY36">
            <v>35</v>
          </cell>
        </row>
        <row r="37">
          <cell r="AF37" t="str">
            <v>Universitatea Maritima din Constanta</v>
          </cell>
          <cell r="AG37" t="str">
            <v>Constanta</v>
          </cell>
          <cell r="AH37">
            <v>31827</v>
          </cell>
          <cell r="AI37">
            <v>25461.600000000002</v>
          </cell>
          <cell r="AJ37">
            <v>6365.4000000000005</v>
          </cell>
          <cell r="AK37">
            <v>514005</v>
          </cell>
          <cell r="AL37">
            <v>411204</v>
          </cell>
          <cell r="AM37">
            <v>102801</v>
          </cell>
          <cell r="AN37">
            <v>3807</v>
          </cell>
          <cell r="AO37">
            <v>3045.6000000000004</v>
          </cell>
          <cell r="AP37">
            <v>761.40000000000009</v>
          </cell>
          <cell r="AQ37">
            <v>2299</v>
          </cell>
          <cell r="AR37">
            <v>1839.2</v>
          </cell>
          <cell r="AS37">
            <v>459.8</v>
          </cell>
          <cell r="AT37">
            <v>20634</v>
          </cell>
          <cell r="AU37">
            <v>16507.2</v>
          </cell>
          <cell r="AV37">
            <v>4126.8</v>
          </cell>
          <cell r="AW37">
            <v>572572</v>
          </cell>
          <cell r="AX37">
            <v>458057.6</v>
          </cell>
          <cell r="AY37">
            <v>36</v>
          </cell>
        </row>
        <row r="38">
          <cell r="AF38" t="str">
            <v>Unversitatea "Andrei Saguna" din Constanta</v>
          </cell>
          <cell r="AG38" t="str">
            <v>Constanta</v>
          </cell>
          <cell r="AH38">
            <v>5967</v>
          </cell>
          <cell r="AI38">
            <v>4773.6000000000004</v>
          </cell>
          <cell r="AJ38">
            <v>1193.4000000000001</v>
          </cell>
          <cell r="AK38">
            <v>0</v>
          </cell>
          <cell r="AL38">
            <v>0</v>
          </cell>
          <cell r="AM38">
            <v>0</v>
          </cell>
          <cell r="AN38">
            <v>1428</v>
          </cell>
          <cell r="AO38">
            <v>1142.4000000000001</v>
          </cell>
          <cell r="AP38">
            <v>285.60000000000002</v>
          </cell>
          <cell r="AQ38">
            <v>1724</v>
          </cell>
          <cell r="AR38">
            <v>1379.2</v>
          </cell>
          <cell r="AS38">
            <v>344.8</v>
          </cell>
          <cell r="AT38">
            <v>1791</v>
          </cell>
          <cell r="AU38">
            <v>1432.8000000000002</v>
          </cell>
          <cell r="AV38">
            <v>358.20000000000005</v>
          </cell>
          <cell r="AW38">
            <v>10910</v>
          </cell>
          <cell r="AX38">
            <v>8728</v>
          </cell>
          <cell r="AY38">
            <v>37</v>
          </cell>
        </row>
        <row r="39">
          <cell r="AF39" t="str">
            <v>Universitatea din Craiova</v>
          </cell>
          <cell r="AG39" t="str">
            <v>Craiova</v>
          </cell>
          <cell r="AH39">
            <v>334180</v>
          </cell>
          <cell r="AI39">
            <v>267344</v>
          </cell>
          <cell r="AJ39">
            <v>66836</v>
          </cell>
          <cell r="AK39">
            <v>208289</v>
          </cell>
          <cell r="AL39">
            <v>166631.20000000001</v>
          </cell>
          <cell r="AM39">
            <v>41657.800000000003</v>
          </cell>
          <cell r="AN39">
            <v>19513</v>
          </cell>
          <cell r="AO39">
            <v>15610.400000000001</v>
          </cell>
          <cell r="AP39">
            <v>3902.6000000000004</v>
          </cell>
          <cell r="AQ39">
            <v>22415</v>
          </cell>
          <cell r="AR39">
            <v>17932</v>
          </cell>
          <cell r="AS39">
            <v>4483</v>
          </cell>
          <cell r="AT39">
            <v>30096</v>
          </cell>
          <cell r="AU39">
            <v>24076.800000000003</v>
          </cell>
          <cell r="AV39">
            <v>6019.2000000000007</v>
          </cell>
          <cell r="AW39">
            <v>614493</v>
          </cell>
          <cell r="AX39">
            <v>491594.4</v>
          </cell>
          <cell r="AY39">
            <v>38</v>
          </cell>
        </row>
        <row r="40">
          <cell r="AF40" t="str">
            <v>Universitatea de Medicina si Farmacie din Craiova</v>
          </cell>
          <cell r="AG40" t="str">
            <v>Craiova</v>
          </cell>
          <cell r="AH40">
            <v>21881</v>
          </cell>
          <cell r="AI40">
            <v>17504.8</v>
          </cell>
          <cell r="AJ40">
            <v>4376.2</v>
          </cell>
          <cell r="AK40">
            <v>10078</v>
          </cell>
          <cell r="AL40">
            <v>8062.4000000000005</v>
          </cell>
          <cell r="AM40">
            <v>2015.6000000000001</v>
          </cell>
          <cell r="AN40">
            <v>952</v>
          </cell>
          <cell r="AO40">
            <v>761.6</v>
          </cell>
          <cell r="AP40">
            <v>190.4</v>
          </cell>
          <cell r="AQ40">
            <v>575</v>
          </cell>
          <cell r="AR40">
            <v>460</v>
          </cell>
          <cell r="AS40">
            <v>115</v>
          </cell>
          <cell r="AT40">
            <v>2786</v>
          </cell>
          <cell r="AU40">
            <v>2228.8000000000002</v>
          </cell>
          <cell r="AV40">
            <v>557.20000000000005</v>
          </cell>
          <cell r="AW40">
            <v>36272</v>
          </cell>
          <cell r="AX40">
            <v>29017.599999999999</v>
          </cell>
          <cell r="AY40">
            <v>39</v>
          </cell>
        </row>
        <row r="41">
          <cell r="AF41" t="str">
            <v>Universitatea "Dunarea de Jos"  din Galati</v>
          </cell>
          <cell r="AG41" t="str">
            <v>Galati</v>
          </cell>
          <cell r="AH41">
            <v>165101</v>
          </cell>
          <cell r="AI41">
            <v>132080.80000000002</v>
          </cell>
          <cell r="AJ41">
            <v>33020.200000000004</v>
          </cell>
          <cell r="AK41">
            <v>50393</v>
          </cell>
          <cell r="AL41">
            <v>40314.400000000001</v>
          </cell>
          <cell r="AM41">
            <v>10078.6</v>
          </cell>
          <cell r="AN41">
            <v>21892</v>
          </cell>
          <cell r="AO41">
            <v>17513.600000000002</v>
          </cell>
          <cell r="AP41">
            <v>4378.4000000000005</v>
          </cell>
          <cell r="AQ41">
            <v>17242</v>
          </cell>
          <cell r="AR41">
            <v>13793.6</v>
          </cell>
          <cell r="AS41">
            <v>3448.4</v>
          </cell>
          <cell r="AT41">
            <v>14364</v>
          </cell>
          <cell r="AU41">
            <v>11491.2</v>
          </cell>
          <cell r="AV41">
            <v>2872.8</v>
          </cell>
          <cell r="AW41">
            <v>268992</v>
          </cell>
          <cell r="AX41">
            <v>215193.60000000001</v>
          </cell>
          <cell r="AY41">
            <v>40</v>
          </cell>
        </row>
        <row r="42">
          <cell r="AF42" t="str">
            <v>Universitatea Danubius din Galati</v>
          </cell>
          <cell r="AG42" t="str">
            <v>Galati</v>
          </cell>
          <cell r="AH42">
            <v>21881</v>
          </cell>
          <cell r="AI42">
            <v>17504.8</v>
          </cell>
          <cell r="AJ42">
            <v>4376.2</v>
          </cell>
          <cell r="AK42">
            <v>23517</v>
          </cell>
          <cell r="AL42">
            <v>18813.600000000002</v>
          </cell>
          <cell r="AM42">
            <v>4703.4000000000005</v>
          </cell>
          <cell r="AN42">
            <v>952</v>
          </cell>
          <cell r="AO42">
            <v>761.6</v>
          </cell>
          <cell r="AP42">
            <v>190.4</v>
          </cell>
          <cell r="AQ42">
            <v>1149</v>
          </cell>
          <cell r="AR42">
            <v>919.2</v>
          </cell>
          <cell r="AS42">
            <v>229.8</v>
          </cell>
          <cell r="AT42">
            <v>3781</v>
          </cell>
          <cell r="AU42">
            <v>3024.8</v>
          </cell>
          <cell r="AV42">
            <v>756.2</v>
          </cell>
          <cell r="AW42">
            <v>51280</v>
          </cell>
          <cell r="AX42">
            <v>41024</v>
          </cell>
          <cell r="AY42">
            <v>41</v>
          </cell>
        </row>
        <row r="43">
          <cell r="AF43" t="str">
            <v>Universitatea de Arte "George Enescu" din Iasi</v>
          </cell>
          <cell r="AG43" t="str">
            <v>Iasi</v>
          </cell>
          <cell r="AH43">
            <v>61664</v>
          </cell>
          <cell r="AI43">
            <v>49331.200000000004</v>
          </cell>
          <cell r="AJ43">
            <v>12332.800000000001</v>
          </cell>
          <cell r="AK43">
            <v>20157</v>
          </cell>
          <cell r="AL43">
            <v>16125.6</v>
          </cell>
          <cell r="AM43">
            <v>4031.4</v>
          </cell>
          <cell r="AN43">
            <v>5711</v>
          </cell>
          <cell r="AO43">
            <v>4568.8</v>
          </cell>
          <cell r="AP43">
            <v>1142.2</v>
          </cell>
          <cell r="AQ43">
            <v>2874</v>
          </cell>
          <cell r="AR43">
            <v>2299.2000000000003</v>
          </cell>
          <cell r="AS43">
            <v>574.80000000000007</v>
          </cell>
          <cell r="AT43">
            <v>5809</v>
          </cell>
          <cell r="AU43">
            <v>4647.2</v>
          </cell>
          <cell r="AV43">
            <v>1161.8</v>
          </cell>
          <cell r="AW43">
            <v>96215</v>
          </cell>
          <cell r="AX43">
            <v>76972</v>
          </cell>
          <cell r="AY43">
            <v>42</v>
          </cell>
        </row>
        <row r="44">
          <cell r="AF44" t="str">
            <v>Universitatea "Alexandru Ioan Cuza"  din Iasi</v>
          </cell>
          <cell r="AG44" t="str">
            <v>Iasi</v>
          </cell>
          <cell r="AH44">
            <v>851364</v>
          </cell>
          <cell r="AI44">
            <v>681091.20000000007</v>
          </cell>
          <cell r="AJ44">
            <v>170272.80000000002</v>
          </cell>
          <cell r="AK44">
            <v>490488</v>
          </cell>
          <cell r="AL44">
            <v>392390.40000000002</v>
          </cell>
          <cell r="AM44">
            <v>98097.600000000006</v>
          </cell>
          <cell r="AN44">
            <v>54255</v>
          </cell>
          <cell r="AO44">
            <v>43404</v>
          </cell>
          <cell r="AP44">
            <v>10851</v>
          </cell>
          <cell r="AQ44">
            <v>9771</v>
          </cell>
          <cell r="AR44">
            <v>7816.8</v>
          </cell>
          <cell r="AS44">
            <v>1954.2</v>
          </cell>
          <cell r="AT44">
            <v>54624</v>
          </cell>
          <cell r="AU44">
            <v>43699.200000000004</v>
          </cell>
          <cell r="AV44">
            <v>10924.800000000001</v>
          </cell>
          <cell r="AW44">
            <v>1460502</v>
          </cell>
          <cell r="AX44">
            <v>1168401.6000000001</v>
          </cell>
          <cell r="AY44">
            <v>43</v>
          </cell>
        </row>
        <row r="45">
          <cell r="AF45" t="str">
            <v>Universitatea de Stiinte Agricole si Medicina Veterinara "Ion Ionescu de la Brad" din Iasi</v>
          </cell>
          <cell r="AG45" t="str">
            <v>Iasi</v>
          </cell>
          <cell r="AH45">
            <v>55697</v>
          </cell>
          <cell r="AI45">
            <v>44557.600000000006</v>
          </cell>
          <cell r="AJ45">
            <v>11139.400000000001</v>
          </cell>
          <cell r="AK45">
            <v>20157</v>
          </cell>
          <cell r="AL45">
            <v>16125.6</v>
          </cell>
          <cell r="AM45">
            <v>4031.4</v>
          </cell>
          <cell r="AN45">
            <v>16657</v>
          </cell>
          <cell r="AO45">
            <v>13325.6</v>
          </cell>
          <cell r="AP45">
            <v>3331.4</v>
          </cell>
          <cell r="AQ45">
            <v>6897</v>
          </cell>
          <cell r="AR45">
            <v>5517.6</v>
          </cell>
          <cell r="AS45">
            <v>1379.4</v>
          </cell>
          <cell r="AT45">
            <v>7379</v>
          </cell>
          <cell r="AU45">
            <v>5903.2000000000007</v>
          </cell>
          <cell r="AV45">
            <v>1475.8000000000002</v>
          </cell>
          <cell r="AW45">
            <v>106787</v>
          </cell>
          <cell r="AX45">
            <v>85429.6</v>
          </cell>
          <cell r="AY45">
            <v>44</v>
          </cell>
        </row>
        <row r="46">
          <cell r="AF46" t="str">
            <v>Universitatea de Medicina si Farmacie "Grigore T. Popa" din Iasi</v>
          </cell>
          <cell r="AG46" t="str">
            <v>Iasi</v>
          </cell>
          <cell r="AH46">
            <v>73599</v>
          </cell>
          <cell r="AI46">
            <v>58879.200000000004</v>
          </cell>
          <cell r="AJ46">
            <v>14719.800000000001</v>
          </cell>
          <cell r="AK46">
            <v>6719</v>
          </cell>
          <cell r="AL46">
            <v>5375.2000000000007</v>
          </cell>
          <cell r="AM46">
            <v>1343.8000000000002</v>
          </cell>
          <cell r="AN46">
            <v>4283</v>
          </cell>
          <cell r="AO46">
            <v>3426.4</v>
          </cell>
          <cell r="AP46">
            <v>856.6</v>
          </cell>
          <cell r="AQ46">
            <v>1724</v>
          </cell>
          <cell r="AR46">
            <v>1379.2</v>
          </cell>
          <cell r="AS46">
            <v>344.8</v>
          </cell>
          <cell r="AT46">
            <v>5966</v>
          </cell>
          <cell r="AU46">
            <v>4772.8</v>
          </cell>
          <cell r="AV46">
            <v>1193.2</v>
          </cell>
          <cell r="AW46">
            <v>92291</v>
          </cell>
          <cell r="AX46">
            <v>73832.800000000003</v>
          </cell>
          <cell r="AY46">
            <v>45</v>
          </cell>
        </row>
        <row r="47">
          <cell r="AF47" t="str">
            <v>Universitatea Tehnica "Gheorghe Asachi" din Iasi</v>
          </cell>
          <cell r="AG47" t="str">
            <v>Iasi</v>
          </cell>
          <cell r="AH47">
            <v>232733</v>
          </cell>
          <cell r="AI47">
            <v>186186.40000000002</v>
          </cell>
          <cell r="AJ47">
            <v>46546.600000000006</v>
          </cell>
          <cell r="AK47">
            <v>94066</v>
          </cell>
          <cell r="AL47">
            <v>75252.800000000003</v>
          </cell>
          <cell r="AM47">
            <v>18813.2</v>
          </cell>
          <cell r="AN47">
            <v>44261</v>
          </cell>
          <cell r="AO47">
            <v>35408.800000000003</v>
          </cell>
          <cell r="AP47">
            <v>8852.2000000000007</v>
          </cell>
          <cell r="AQ47">
            <v>5747</v>
          </cell>
          <cell r="AR47">
            <v>4597.6000000000004</v>
          </cell>
          <cell r="AS47">
            <v>1149.4000000000001</v>
          </cell>
          <cell r="AT47">
            <v>20520</v>
          </cell>
          <cell r="AU47">
            <v>16416</v>
          </cell>
          <cell r="AV47">
            <v>4104</v>
          </cell>
          <cell r="AW47">
            <v>397327</v>
          </cell>
          <cell r="AX47">
            <v>317861.59999999998</v>
          </cell>
          <cell r="AY47">
            <v>46</v>
          </cell>
        </row>
        <row r="48">
          <cell r="AF48" t="str">
            <v>Universitatea "Mihail Kogalniceanu" din Iasi</v>
          </cell>
          <cell r="AG48" t="str">
            <v>Iasi</v>
          </cell>
          <cell r="AH48">
            <v>3978</v>
          </cell>
          <cell r="AI48">
            <v>3182.4</v>
          </cell>
          <cell r="AJ48">
            <v>795.6</v>
          </cell>
          <cell r="AK48">
            <v>0</v>
          </cell>
          <cell r="AL48">
            <v>0</v>
          </cell>
          <cell r="AM48">
            <v>0</v>
          </cell>
          <cell r="AN48">
            <v>476</v>
          </cell>
          <cell r="AO48">
            <v>380.8</v>
          </cell>
          <cell r="AP48">
            <v>95.2</v>
          </cell>
          <cell r="AQ48">
            <v>0</v>
          </cell>
          <cell r="AR48">
            <v>0</v>
          </cell>
          <cell r="AS48">
            <v>0</v>
          </cell>
          <cell r="AT48">
            <v>597</v>
          </cell>
          <cell r="AU48">
            <v>477.6</v>
          </cell>
          <cell r="AV48">
            <v>119.4</v>
          </cell>
          <cell r="AW48">
            <v>5051</v>
          </cell>
          <cell r="AX48">
            <v>4040.8</v>
          </cell>
          <cell r="AY48">
            <v>47</v>
          </cell>
        </row>
        <row r="49">
          <cell r="AF49" t="str">
            <v>Universitatea din Oradea</v>
          </cell>
          <cell r="AG49" t="str">
            <v>Oradea</v>
          </cell>
          <cell r="AH49">
            <v>373964</v>
          </cell>
          <cell r="AI49">
            <v>299171.20000000001</v>
          </cell>
          <cell r="AJ49">
            <v>74792.800000000003</v>
          </cell>
          <cell r="AK49">
            <v>100785</v>
          </cell>
          <cell r="AL49">
            <v>80628</v>
          </cell>
          <cell r="AM49">
            <v>20157</v>
          </cell>
          <cell r="AN49">
            <v>98515</v>
          </cell>
          <cell r="AO49">
            <v>78812</v>
          </cell>
          <cell r="AP49">
            <v>19703</v>
          </cell>
          <cell r="AQ49">
            <v>85637</v>
          </cell>
          <cell r="AR49">
            <v>68509.600000000006</v>
          </cell>
          <cell r="AS49">
            <v>17127.400000000001</v>
          </cell>
          <cell r="AT49">
            <v>44160</v>
          </cell>
          <cell r="AU49">
            <v>35328</v>
          </cell>
          <cell r="AV49">
            <v>8832</v>
          </cell>
          <cell r="AW49">
            <v>703061</v>
          </cell>
          <cell r="AX49">
            <v>562448.80000000005</v>
          </cell>
          <cell r="AY49">
            <v>48</v>
          </cell>
        </row>
        <row r="50">
          <cell r="AF50" t="str">
            <v>Universitatea Crestina Partium din Oradea</v>
          </cell>
          <cell r="AG50" t="str">
            <v>Oradea</v>
          </cell>
          <cell r="AH50">
            <v>69621</v>
          </cell>
          <cell r="AI50">
            <v>55696.800000000003</v>
          </cell>
          <cell r="AJ50">
            <v>13924.2</v>
          </cell>
          <cell r="AK50">
            <v>33595</v>
          </cell>
          <cell r="AL50">
            <v>26876</v>
          </cell>
          <cell r="AM50">
            <v>6719</v>
          </cell>
          <cell r="AN50">
            <v>5235</v>
          </cell>
          <cell r="AO50">
            <v>4188</v>
          </cell>
          <cell r="AP50">
            <v>1047</v>
          </cell>
          <cell r="AQ50">
            <v>2299</v>
          </cell>
          <cell r="AR50">
            <v>1839.2</v>
          </cell>
          <cell r="AS50">
            <v>459.8</v>
          </cell>
          <cell r="AT50">
            <v>9263</v>
          </cell>
          <cell r="AU50">
            <v>7410.4000000000005</v>
          </cell>
          <cell r="AV50">
            <v>1852.6000000000001</v>
          </cell>
          <cell r="AW50">
            <v>120013</v>
          </cell>
          <cell r="AX50">
            <v>96010.4</v>
          </cell>
          <cell r="AY50">
            <v>49</v>
          </cell>
        </row>
        <row r="51">
          <cell r="AF51" t="str">
            <v>Universitatea din Petrosani</v>
          </cell>
          <cell r="AG51" t="str">
            <v>Petrosani</v>
          </cell>
          <cell r="AH51">
            <v>15913</v>
          </cell>
          <cell r="AI51">
            <v>12730.400000000001</v>
          </cell>
          <cell r="AJ51">
            <v>3182.6000000000004</v>
          </cell>
          <cell r="AK51">
            <v>141099</v>
          </cell>
          <cell r="AL51">
            <v>112879.20000000001</v>
          </cell>
          <cell r="AM51">
            <v>28219.800000000003</v>
          </cell>
          <cell r="AN51">
            <v>5235</v>
          </cell>
          <cell r="AO51">
            <v>4188</v>
          </cell>
          <cell r="AP51">
            <v>1047</v>
          </cell>
          <cell r="AQ51">
            <v>22415</v>
          </cell>
          <cell r="AR51">
            <v>17932</v>
          </cell>
          <cell r="AS51">
            <v>4483</v>
          </cell>
          <cell r="AT51">
            <v>15229</v>
          </cell>
          <cell r="AU51">
            <v>12183.2</v>
          </cell>
          <cell r="AV51">
            <v>3045.8</v>
          </cell>
          <cell r="AW51">
            <v>199891</v>
          </cell>
          <cell r="AX51">
            <v>159912.79999999999</v>
          </cell>
          <cell r="AY51">
            <v>50</v>
          </cell>
        </row>
        <row r="52">
          <cell r="AF52" t="str">
            <v>Universitatea din Pitesti</v>
          </cell>
          <cell r="AG52" t="str">
            <v>Pitesti</v>
          </cell>
          <cell r="AH52">
            <v>151177</v>
          </cell>
          <cell r="AI52">
            <v>120941.6</v>
          </cell>
          <cell r="AJ52">
            <v>30235.4</v>
          </cell>
          <cell r="AK52">
            <v>87347</v>
          </cell>
          <cell r="AL52">
            <v>69877.600000000006</v>
          </cell>
          <cell r="AM52">
            <v>17469.400000000001</v>
          </cell>
          <cell r="AN52">
            <v>20465</v>
          </cell>
          <cell r="AO52">
            <v>16372</v>
          </cell>
          <cell r="AP52">
            <v>4093</v>
          </cell>
          <cell r="AQ52">
            <v>3448</v>
          </cell>
          <cell r="AR52">
            <v>2758.4</v>
          </cell>
          <cell r="AS52">
            <v>689.6</v>
          </cell>
          <cell r="AT52">
            <v>12996</v>
          </cell>
          <cell r="AU52">
            <v>10396.800000000001</v>
          </cell>
          <cell r="AV52">
            <v>2599.2000000000003</v>
          </cell>
          <cell r="AW52">
            <v>275433</v>
          </cell>
          <cell r="AX52">
            <v>220346.4</v>
          </cell>
          <cell r="AY52">
            <v>51</v>
          </cell>
        </row>
        <row r="53">
          <cell r="AF53" t="str">
            <v>Universitatea "Constantin Brancoveanu" din Pitesti</v>
          </cell>
          <cell r="AG53" t="str">
            <v>Pitesti</v>
          </cell>
          <cell r="AH53">
            <v>41773</v>
          </cell>
          <cell r="AI53">
            <v>33418.400000000001</v>
          </cell>
          <cell r="AJ53">
            <v>8354.6</v>
          </cell>
          <cell r="AK53">
            <v>110864</v>
          </cell>
          <cell r="AL53">
            <v>88691.200000000012</v>
          </cell>
          <cell r="AM53">
            <v>22172.800000000003</v>
          </cell>
          <cell r="AN53">
            <v>2855</v>
          </cell>
          <cell r="AO53">
            <v>2284</v>
          </cell>
          <cell r="AP53">
            <v>571</v>
          </cell>
          <cell r="AQ53">
            <v>2874</v>
          </cell>
          <cell r="AR53">
            <v>2299.2000000000003</v>
          </cell>
          <cell r="AS53">
            <v>574.80000000000007</v>
          </cell>
          <cell r="AT53">
            <v>9106</v>
          </cell>
          <cell r="AU53">
            <v>7284.8</v>
          </cell>
          <cell r="AV53">
            <v>1821.2</v>
          </cell>
          <cell r="AW53">
            <v>167472</v>
          </cell>
          <cell r="AX53">
            <v>133977.60000000001</v>
          </cell>
          <cell r="AY53">
            <v>52</v>
          </cell>
        </row>
        <row r="54">
          <cell r="AF54" t="str">
            <v>Universitatea "Petrol-Gaze"  din Ploiesti</v>
          </cell>
          <cell r="AG54" t="str">
            <v>Ploiesti</v>
          </cell>
          <cell r="AH54">
            <v>29838</v>
          </cell>
          <cell r="AI54">
            <v>23870.400000000001</v>
          </cell>
          <cell r="AJ54">
            <v>5967.6</v>
          </cell>
          <cell r="AK54">
            <v>3359</v>
          </cell>
          <cell r="AL54">
            <v>2687.2000000000003</v>
          </cell>
          <cell r="AM54">
            <v>671.80000000000007</v>
          </cell>
          <cell r="AN54">
            <v>13802</v>
          </cell>
          <cell r="AO54">
            <v>11041.6</v>
          </cell>
          <cell r="AP54">
            <v>2760.4</v>
          </cell>
          <cell r="AQ54">
            <v>1150</v>
          </cell>
          <cell r="AR54">
            <v>920</v>
          </cell>
          <cell r="AS54">
            <v>230</v>
          </cell>
          <cell r="AT54">
            <v>4378</v>
          </cell>
          <cell r="AU54">
            <v>3502.4</v>
          </cell>
          <cell r="AV54">
            <v>875.6</v>
          </cell>
          <cell r="AW54">
            <v>52527</v>
          </cell>
          <cell r="AX54">
            <v>42021.599999999999</v>
          </cell>
          <cell r="AY54">
            <v>53</v>
          </cell>
        </row>
        <row r="55">
          <cell r="AF55" t="str">
            <v>Universitatea "Eftimie Murgu" din Resita</v>
          </cell>
          <cell r="AG55" t="str">
            <v>Resita</v>
          </cell>
          <cell r="AH55">
            <v>19892</v>
          </cell>
          <cell r="AI55">
            <v>15913.6</v>
          </cell>
          <cell r="AJ55">
            <v>3978.4</v>
          </cell>
          <cell r="AK55">
            <v>13438</v>
          </cell>
          <cell r="AL55">
            <v>10750.400000000001</v>
          </cell>
          <cell r="AM55">
            <v>2687.6000000000004</v>
          </cell>
          <cell r="AN55">
            <v>4759</v>
          </cell>
          <cell r="AO55">
            <v>3807.2000000000003</v>
          </cell>
          <cell r="AP55">
            <v>951.80000000000007</v>
          </cell>
          <cell r="AQ55">
            <v>8046</v>
          </cell>
          <cell r="AR55">
            <v>6436.8</v>
          </cell>
          <cell r="AS55">
            <v>1609.2</v>
          </cell>
          <cell r="AT55">
            <v>4553</v>
          </cell>
          <cell r="AU55">
            <v>3642.4</v>
          </cell>
          <cell r="AV55">
            <v>910.6</v>
          </cell>
          <cell r="AW55">
            <v>50688</v>
          </cell>
          <cell r="AX55">
            <v>40550.400000000001</v>
          </cell>
          <cell r="AY55">
            <v>54</v>
          </cell>
        </row>
        <row r="56">
          <cell r="AF56" t="str">
            <v>Universitatea "Lucian Blaga" din Sibiu</v>
          </cell>
          <cell r="AG56" t="str">
            <v>Sibiu</v>
          </cell>
          <cell r="AH56">
            <v>276494</v>
          </cell>
          <cell r="AI56">
            <v>221195.2</v>
          </cell>
          <cell r="AJ56">
            <v>55298.8</v>
          </cell>
          <cell r="AK56">
            <v>47033</v>
          </cell>
          <cell r="AL56">
            <v>37626.400000000001</v>
          </cell>
          <cell r="AM56">
            <v>9406.6</v>
          </cell>
          <cell r="AN56">
            <v>8566</v>
          </cell>
          <cell r="AO56">
            <v>6852.8</v>
          </cell>
          <cell r="AP56">
            <v>1713.2</v>
          </cell>
          <cell r="AQ56">
            <v>6322</v>
          </cell>
          <cell r="AR56">
            <v>5057.6000000000004</v>
          </cell>
          <cell r="AS56">
            <v>1264.4000000000001</v>
          </cell>
          <cell r="AT56">
            <v>16302</v>
          </cell>
          <cell r="AU56">
            <v>13041.6</v>
          </cell>
          <cell r="AV56">
            <v>3260.4</v>
          </cell>
          <cell r="AW56">
            <v>354717</v>
          </cell>
          <cell r="AX56">
            <v>283773.59999999998</v>
          </cell>
          <cell r="AY56">
            <v>55</v>
          </cell>
        </row>
        <row r="57">
          <cell r="AF57" t="str">
            <v>Universitatea Romano-Germana din Sibiu</v>
          </cell>
          <cell r="AG57" t="str">
            <v>Sibiu</v>
          </cell>
          <cell r="AH57">
            <v>11935</v>
          </cell>
          <cell r="AI57">
            <v>9548</v>
          </cell>
          <cell r="AJ57">
            <v>2387</v>
          </cell>
          <cell r="AK57">
            <v>36955</v>
          </cell>
          <cell r="AL57">
            <v>29564</v>
          </cell>
          <cell r="AM57">
            <v>7391</v>
          </cell>
          <cell r="AN57">
            <v>1428</v>
          </cell>
          <cell r="AO57">
            <v>1142.4000000000001</v>
          </cell>
          <cell r="AP57">
            <v>285.60000000000002</v>
          </cell>
          <cell r="AQ57">
            <v>575</v>
          </cell>
          <cell r="AR57">
            <v>460</v>
          </cell>
          <cell r="AS57">
            <v>115</v>
          </cell>
          <cell r="AT57">
            <v>4179</v>
          </cell>
          <cell r="AU57">
            <v>3343.2000000000003</v>
          </cell>
          <cell r="AV57">
            <v>835.80000000000007</v>
          </cell>
          <cell r="AW57">
            <v>55072</v>
          </cell>
          <cell r="AX57">
            <v>44057.599999999999</v>
          </cell>
          <cell r="AY57">
            <v>56</v>
          </cell>
        </row>
        <row r="58">
          <cell r="AF58" t="str">
            <v>Academia Fortelor Terestre "Nicolae Balcescu" din Sibiu</v>
          </cell>
          <cell r="AG58" t="str">
            <v>Sibiu</v>
          </cell>
          <cell r="AH58">
            <v>9946</v>
          </cell>
          <cell r="AI58">
            <v>7956.8</v>
          </cell>
          <cell r="AJ58">
            <v>1989.2</v>
          </cell>
          <cell r="AK58">
            <v>43674</v>
          </cell>
          <cell r="AL58">
            <v>34939.200000000004</v>
          </cell>
          <cell r="AM58">
            <v>8734.8000000000011</v>
          </cell>
          <cell r="AN58">
            <v>952</v>
          </cell>
          <cell r="AO58">
            <v>761.6</v>
          </cell>
          <cell r="AP58">
            <v>190.4</v>
          </cell>
          <cell r="AQ58">
            <v>4598</v>
          </cell>
          <cell r="AR58">
            <v>3678.4</v>
          </cell>
          <cell r="AS58">
            <v>919.6</v>
          </cell>
          <cell r="AT58">
            <v>4396</v>
          </cell>
          <cell r="AU58">
            <v>3516.8</v>
          </cell>
          <cell r="AV58">
            <v>879.2</v>
          </cell>
          <cell r="AW58">
            <v>63566</v>
          </cell>
          <cell r="AX58">
            <v>50852.800000000003</v>
          </cell>
          <cell r="AY58">
            <v>57</v>
          </cell>
        </row>
        <row r="59">
          <cell r="AF59" t="str">
            <v>Universitatea "Stefan Cel Mare" din Suceava</v>
          </cell>
          <cell r="AG59" t="str">
            <v>Suceava</v>
          </cell>
          <cell r="AH59">
            <v>137253</v>
          </cell>
          <cell r="AI59">
            <v>109802.40000000001</v>
          </cell>
          <cell r="AJ59">
            <v>27450.600000000002</v>
          </cell>
          <cell r="AK59">
            <v>36955</v>
          </cell>
          <cell r="AL59">
            <v>29564</v>
          </cell>
          <cell r="AM59">
            <v>7391</v>
          </cell>
          <cell r="AN59">
            <v>15229</v>
          </cell>
          <cell r="AO59">
            <v>12183.2</v>
          </cell>
          <cell r="AP59">
            <v>3045.8</v>
          </cell>
          <cell r="AQ59">
            <v>12070</v>
          </cell>
          <cell r="AR59">
            <v>9656</v>
          </cell>
          <cell r="AS59">
            <v>2414</v>
          </cell>
          <cell r="AT59">
            <v>11742</v>
          </cell>
          <cell r="AU59">
            <v>9393.6</v>
          </cell>
          <cell r="AV59">
            <v>2348.4</v>
          </cell>
          <cell r="AW59">
            <v>213249</v>
          </cell>
          <cell r="AX59">
            <v>170599.2</v>
          </cell>
          <cell r="AY59">
            <v>58</v>
          </cell>
        </row>
        <row r="60">
          <cell r="AF60" t="str">
            <v xml:space="preserve">Universitatea Valahia din Targoviste </v>
          </cell>
          <cell r="AG60" t="str">
            <v xml:space="preserve">Targoviste </v>
          </cell>
          <cell r="AH60">
            <v>87523</v>
          </cell>
          <cell r="AI60">
            <v>70018.400000000009</v>
          </cell>
          <cell r="AJ60">
            <v>17504.600000000002</v>
          </cell>
          <cell r="AK60">
            <v>0</v>
          </cell>
          <cell r="AL60">
            <v>0</v>
          </cell>
          <cell r="AM60">
            <v>0</v>
          </cell>
          <cell r="AN60">
            <v>19513</v>
          </cell>
          <cell r="AO60">
            <v>15610.400000000001</v>
          </cell>
          <cell r="AP60">
            <v>3902.6000000000004</v>
          </cell>
          <cell r="AQ60">
            <v>0</v>
          </cell>
          <cell r="AR60">
            <v>0</v>
          </cell>
          <cell r="AS60">
            <v>0</v>
          </cell>
          <cell r="AT60">
            <v>9734</v>
          </cell>
          <cell r="AU60">
            <v>7787.2000000000007</v>
          </cell>
          <cell r="AV60">
            <v>1946.8000000000002</v>
          </cell>
          <cell r="AW60">
            <v>116770</v>
          </cell>
          <cell r="AX60">
            <v>93416</v>
          </cell>
          <cell r="AY60">
            <v>59</v>
          </cell>
        </row>
        <row r="61">
          <cell r="AF61" t="str">
            <v>Universitatea de Arte Targu Mures</v>
          </cell>
          <cell r="AG61" t="str">
            <v>Targu Mures</v>
          </cell>
          <cell r="AH61">
            <v>9946</v>
          </cell>
          <cell r="AI61">
            <v>7956.8</v>
          </cell>
          <cell r="AJ61">
            <v>1989.2</v>
          </cell>
          <cell r="AK61">
            <v>13438</v>
          </cell>
          <cell r="AL61">
            <v>10750.400000000001</v>
          </cell>
          <cell r="AM61">
            <v>2687.6000000000004</v>
          </cell>
          <cell r="AN61">
            <v>952</v>
          </cell>
          <cell r="AO61">
            <v>761.6</v>
          </cell>
          <cell r="AP61">
            <v>190.4</v>
          </cell>
          <cell r="AQ61">
            <v>1149</v>
          </cell>
          <cell r="AR61">
            <v>919.2</v>
          </cell>
          <cell r="AS61">
            <v>229.8</v>
          </cell>
          <cell r="AT61">
            <v>2587</v>
          </cell>
          <cell r="AU61">
            <v>2069.6</v>
          </cell>
          <cell r="AV61">
            <v>517.4</v>
          </cell>
          <cell r="AW61">
            <v>28072</v>
          </cell>
          <cell r="AX61">
            <v>22457.599999999999</v>
          </cell>
          <cell r="AY61">
            <v>60</v>
          </cell>
        </row>
        <row r="62">
          <cell r="AF62" t="str">
            <v>Universitatea de Medicina si Farmacie din Targu-Mures</v>
          </cell>
          <cell r="AG62" t="str">
            <v>Targu Mures</v>
          </cell>
          <cell r="AH62">
            <v>51718</v>
          </cell>
          <cell r="AI62">
            <v>41374.400000000001</v>
          </cell>
          <cell r="AJ62">
            <v>10343.6</v>
          </cell>
          <cell r="AK62">
            <v>90707</v>
          </cell>
          <cell r="AL62">
            <v>72565.600000000006</v>
          </cell>
          <cell r="AM62">
            <v>18141.400000000001</v>
          </cell>
          <cell r="AN62">
            <v>4283</v>
          </cell>
          <cell r="AO62">
            <v>3426.4</v>
          </cell>
          <cell r="AP62">
            <v>856.6</v>
          </cell>
          <cell r="AQ62">
            <v>0</v>
          </cell>
          <cell r="AR62">
            <v>0</v>
          </cell>
          <cell r="AS62">
            <v>0</v>
          </cell>
          <cell r="AT62">
            <v>8321</v>
          </cell>
          <cell r="AU62">
            <v>6656.8</v>
          </cell>
          <cell r="AV62">
            <v>1664.2</v>
          </cell>
          <cell r="AW62">
            <v>155029</v>
          </cell>
          <cell r="AX62">
            <v>124023.2</v>
          </cell>
          <cell r="AY62">
            <v>61</v>
          </cell>
        </row>
        <row r="63">
          <cell r="AF63" t="str">
            <v>Universitatea "Petru Maior" din Targu-Mures</v>
          </cell>
          <cell r="AG63" t="str">
            <v>Targu Mures</v>
          </cell>
          <cell r="AH63">
            <v>113383</v>
          </cell>
          <cell r="AI63">
            <v>90706.400000000009</v>
          </cell>
          <cell r="AJ63">
            <v>22676.600000000002</v>
          </cell>
          <cell r="AK63">
            <v>23517</v>
          </cell>
          <cell r="AL63">
            <v>18813.600000000002</v>
          </cell>
          <cell r="AM63">
            <v>4703.4000000000005</v>
          </cell>
          <cell r="AN63">
            <v>11422</v>
          </cell>
          <cell r="AO63">
            <v>9137.6</v>
          </cell>
          <cell r="AP63">
            <v>2284.4</v>
          </cell>
          <cell r="AQ63">
            <v>4598</v>
          </cell>
          <cell r="AR63">
            <v>3678.4</v>
          </cell>
          <cell r="AS63">
            <v>919.6</v>
          </cell>
          <cell r="AT63">
            <v>12246</v>
          </cell>
          <cell r="AU63">
            <v>9796.8000000000011</v>
          </cell>
          <cell r="AV63">
            <v>2449.2000000000003</v>
          </cell>
          <cell r="AW63">
            <v>165166</v>
          </cell>
          <cell r="AX63">
            <v>132132.79999999999</v>
          </cell>
          <cell r="AY63">
            <v>62</v>
          </cell>
        </row>
        <row r="64">
          <cell r="AF64" t="str">
            <v>Universitatea "Constantin Brancusi" din Targu-Jiu</v>
          </cell>
          <cell r="AG64" t="str">
            <v>Targu-Jiu</v>
          </cell>
          <cell r="AH64">
            <v>21881</v>
          </cell>
          <cell r="AI64">
            <v>17504.8</v>
          </cell>
          <cell r="AJ64">
            <v>4376.2</v>
          </cell>
          <cell r="AK64">
            <v>10078</v>
          </cell>
          <cell r="AL64">
            <v>8062.4000000000005</v>
          </cell>
          <cell r="AM64">
            <v>2015.6000000000001</v>
          </cell>
          <cell r="AN64">
            <v>1904</v>
          </cell>
          <cell r="AO64">
            <v>1523.2</v>
          </cell>
          <cell r="AP64">
            <v>380.8</v>
          </cell>
          <cell r="AQ64">
            <v>1150</v>
          </cell>
          <cell r="AR64">
            <v>920</v>
          </cell>
          <cell r="AS64">
            <v>230</v>
          </cell>
          <cell r="AT64">
            <v>3781</v>
          </cell>
          <cell r="AU64">
            <v>3024.8</v>
          </cell>
          <cell r="AV64">
            <v>756.2</v>
          </cell>
          <cell r="AW64">
            <v>38794</v>
          </cell>
          <cell r="AX64">
            <v>31035.200000000001</v>
          </cell>
          <cell r="AY64">
            <v>63</v>
          </cell>
        </row>
        <row r="65">
          <cell r="AF65" t="str">
            <v>Universitatea "Dimitrie Cantemir" din Targu-Mures</v>
          </cell>
          <cell r="AG65" t="str">
            <v>Targu Mures</v>
          </cell>
          <cell r="AH65">
            <v>87523</v>
          </cell>
          <cell r="AI65">
            <v>70018.400000000009</v>
          </cell>
          <cell r="AJ65">
            <v>17504.600000000002</v>
          </cell>
          <cell r="AK65">
            <v>0</v>
          </cell>
          <cell r="AL65">
            <v>0</v>
          </cell>
          <cell r="AM65">
            <v>0</v>
          </cell>
          <cell r="AN65">
            <v>5235</v>
          </cell>
          <cell r="AO65">
            <v>4188</v>
          </cell>
          <cell r="AP65">
            <v>1047</v>
          </cell>
          <cell r="AQ65">
            <v>2874</v>
          </cell>
          <cell r="AR65">
            <v>2299.2000000000003</v>
          </cell>
          <cell r="AS65">
            <v>574.80000000000007</v>
          </cell>
          <cell r="AT65">
            <v>6280</v>
          </cell>
          <cell r="AU65">
            <v>5024</v>
          </cell>
          <cell r="AV65">
            <v>1256</v>
          </cell>
          <cell r="AW65">
            <v>101912</v>
          </cell>
          <cell r="AX65">
            <v>81529.600000000006</v>
          </cell>
          <cell r="AY65">
            <v>64</v>
          </cell>
        </row>
        <row r="66">
          <cell r="AF66" t="str">
            <v xml:space="preserve">Universitatea de Vest din Timisoara </v>
          </cell>
          <cell r="AG66" t="str">
            <v xml:space="preserve">Timisoara </v>
          </cell>
          <cell r="AH66">
            <v>451541</v>
          </cell>
          <cell r="AI66">
            <v>361232.80000000005</v>
          </cell>
          <cell r="AJ66">
            <v>90308.200000000012</v>
          </cell>
          <cell r="AK66">
            <v>57112</v>
          </cell>
          <cell r="AL66">
            <v>45689.600000000006</v>
          </cell>
          <cell r="AM66">
            <v>11422.400000000001</v>
          </cell>
          <cell r="AN66">
            <v>30459</v>
          </cell>
          <cell r="AO66">
            <v>24367.200000000001</v>
          </cell>
          <cell r="AP66">
            <v>6091.8</v>
          </cell>
          <cell r="AQ66">
            <v>7472</v>
          </cell>
          <cell r="AR66">
            <v>5977.6</v>
          </cell>
          <cell r="AS66">
            <v>1494.4</v>
          </cell>
          <cell r="AT66">
            <v>21660</v>
          </cell>
          <cell r="AU66">
            <v>17328</v>
          </cell>
          <cell r="AV66">
            <v>4332</v>
          </cell>
          <cell r="AW66">
            <v>568244</v>
          </cell>
          <cell r="AX66">
            <v>454595.2</v>
          </cell>
          <cell r="AY66">
            <v>65</v>
          </cell>
        </row>
        <row r="67">
          <cell r="AF67" t="str">
            <v xml:space="preserve">Universitatea de Medicina si Farmacie "Victor Babes" din Timisoara </v>
          </cell>
          <cell r="AG67" t="str">
            <v xml:space="preserve">Timisoara </v>
          </cell>
          <cell r="AH67">
            <v>43762</v>
          </cell>
          <cell r="AI67">
            <v>35009.599999999999</v>
          </cell>
          <cell r="AJ67">
            <v>8752.4</v>
          </cell>
          <cell r="AK67">
            <v>33595</v>
          </cell>
          <cell r="AL67">
            <v>26876</v>
          </cell>
          <cell r="AM67">
            <v>6719</v>
          </cell>
          <cell r="AN67">
            <v>952</v>
          </cell>
          <cell r="AO67">
            <v>761.6</v>
          </cell>
          <cell r="AP67">
            <v>190.4</v>
          </cell>
          <cell r="AQ67">
            <v>575</v>
          </cell>
          <cell r="AR67">
            <v>460</v>
          </cell>
          <cell r="AS67">
            <v>115</v>
          </cell>
          <cell r="AT67">
            <v>4577</v>
          </cell>
          <cell r="AU67">
            <v>3661.6000000000004</v>
          </cell>
          <cell r="AV67">
            <v>915.40000000000009</v>
          </cell>
          <cell r="AW67">
            <v>83461</v>
          </cell>
          <cell r="AX67">
            <v>66768.800000000003</v>
          </cell>
          <cell r="AY67">
            <v>66</v>
          </cell>
        </row>
        <row r="68">
          <cell r="AF68" t="str">
            <v>Universitatea de Stiinte Agricole si Medicina Veterinara a Banatului din Timisoara</v>
          </cell>
          <cell r="AG68" t="str">
            <v xml:space="preserve">Timisoara </v>
          </cell>
          <cell r="AH68">
            <v>21881</v>
          </cell>
          <cell r="AI68">
            <v>17504.8</v>
          </cell>
          <cell r="AJ68">
            <v>4376.2</v>
          </cell>
          <cell r="AK68">
            <v>3359</v>
          </cell>
          <cell r="AL68">
            <v>2687.2000000000003</v>
          </cell>
          <cell r="AM68">
            <v>671.80000000000007</v>
          </cell>
          <cell r="AN68">
            <v>10470</v>
          </cell>
          <cell r="AO68">
            <v>8376</v>
          </cell>
          <cell r="AP68">
            <v>2094</v>
          </cell>
          <cell r="AQ68">
            <v>3448</v>
          </cell>
          <cell r="AR68">
            <v>2758.4</v>
          </cell>
          <cell r="AS68">
            <v>689.6</v>
          </cell>
          <cell r="AT68">
            <v>3184</v>
          </cell>
          <cell r="AU68">
            <v>2547.2000000000003</v>
          </cell>
          <cell r="AV68">
            <v>636.80000000000007</v>
          </cell>
          <cell r="AW68">
            <v>42342</v>
          </cell>
          <cell r="AX68">
            <v>33873.599999999999</v>
          </cell>
          <cell r="AY68">
            <v>67</v>
          </cell>
        </row>
        <row r="69">
          <cell r="AF69" t="str">
            <v xml:space="preserve">Universitatea "Politehnica" din Timisoara </v>
          </cell>
          <cell r="AG69" t="str">
            <v xml:space="preserve">Timisoara </v>
          </cell>
          <cell r="AH69">
            <v>268538</v>
          </cell>
          <cell r="AI69">
            <v>214830.40000000002</v>
          </cell>
          <cell r="AJ69">
            <v>53707.600000000006</v>
          </cell>
          <cell r="AK69">
            <v>238525</v>
          </cell>
          <cell r="AL69">
            <v>190820</v>
          </cell>
          <cell r="AM69">
            <v>47705</v>
          </cell>
          <cell r="AN69">
            <v>49496</v>
          </cell>
          <cell r="AO69">
            <v>39596.800000000003</v>
          </cell>
          <cell r="AP69">
            <v>9899.2000000000007</v>
          </cell>
          <cell r="AQ69">
            <v>8046</v>
          </cell>
          <cell r="AR69">
            <v>6436.8</v>
          </cell>
          <cell r="AS69">
            <v>1609.2</v>
          </cell>
          <cell r="AT69">
            <v>23826</v>
          </cell>
          <cell r="AU69">
            <v>19060.8</v>
          </cell>
          <cell r="AV69">
            <v>4765.2</v>
          </cell>
          <cell r="AW69">
            <v>588431</v>
          </cell>
          <cell r="AX69">
            <v>470744.8</v>
          </cell>
          <cell r="AY69">
            <v>68</v>
          </cell>
        </row>
        <row r="70">
          <cell r="AF70" t="str">
            <v xml:space="preserve">Universitatea Tibiscus din Timisoara </v>
          </cell>
          <cell r="AG70" t="str">
            <v xml:space="preserve">Timisoara </v>
          </cell>
          <cell r="AH70">
            <v>13924</v>
          </cell>
          <cell r="AI70">
            <v>11139.2</v>
          </cell>
          <cell r="AJ70">
            <v>2784.8</v>
          </cell>
          <cell r="AK70">
            <v>57112</v>
          </cell>
          <cell r="AL70">
            <v>45689.600000000006</v>
          </cell>
          <cell r="AM70">
            <v>11422.400000000001</v>
          </cell>
          <cell r="AN70">
            <v>952</v>
          </cell>
          <cell r="AO70">
            <v>761.6</v>
          </cell>
          <cell r="AP70">
            <v>190.4</v>
          </cell>
          <cell r="AQ70">
            <v>5747</v>
          </cell>
          <cell r="AR70">
            <v>4597.6000000000004</v>
          </cell>
          <cell r="AS70">
            <v>1149.4000000000001</v>
          </cell>
          <cell r="AT70">
            <v>5652</v>
          </cell>
          <cell r="AU70">
            <v>4521.6000000000004</v>
          </cell>
          <cell r="AV70">
            <v>1130.4000000000001</v>
          </cell>
          <cell r="AW70">
            <v>83387</v>
          </cell>
          <cell r="AX70">
            <v>66709.600000000006</v>
          </cell>
          <cell r="AY70">
            <v>69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rgb="FF0070C0"/>
  </sheetPr>
  <dimension ref="A1:Q16359"/>
  <sheetViews>
    <sheetView tabSelected="1" zoomScaleSheetLayoutView="100" workbookViewId="0">
      <pane xSplit="2" ySplit="8" topLeftCell="C9" activePane="bottomRight" state="frozen"/>
      <selection pane="topRight" activeCell="B1" sqref="B1"/>
      <selection pane="bottomLeft" activeCell="A4" sqref="A4"/>
      <selection pane="bottomRight" activeCell="D2" sqref="D2:N2"/>
    </sheetView>
  </sheetViews>
  <sheetFormatPr defaultColWidth="0" defaultRowHeight="15" zeroHeight="1" x14ac:dyDescent="0.25"/>
  <cols>
    <col min="1" max="1" width="4.85546875" style="100" hidden="1" customWidth="1"/>
    <col min="2" max="2" width="39.42578125" style="100" customWidth="1"/>
    <col min="3" max="3" width="10.7109375" style="100" customWidth="1"/>
    <col min="4" max="4" width="13.42578125" style="2" customWidth="1"/>
    <col min="5" max="5" width="11.42578125" style="2" customWidth="1"/>
    <col min="6" max="6" width="16.42578125" style="2" customWidth="1"/>
    <col min="7" max="7" width="9.28515625" style="2" customWidth="1"/>
    <col min="8" max="8" width="13.28515625" style="2" customWidth="1"/>
    <col min="9" max="9" width="10.7109375" style="121" customWidth="1"/>
    <col min="10" max="10" width="14.85546875" style="121" customWidth="1"/>
    <col min="11" max="11" width="10.140625" style="121" customWidth="1"/>
    <col min="12" max="12" width="13.28515625" style="121" customWidth="1"/>
    <col min="13" max="13" width="7.85546875" style="121" customWidth="1"/>
    <col min="14" max="14" width="13.140625" style="121" customWidth="1"/>
    <col min="15" max="15" width="11.85546875" style="121" customWidth="1"/>
    <col min="16" max="16" width="12.42578125" style="121" customWidth="1"/>
    <col min="17" max="17" width="1.140625" style="100" customWidth="1"/>
    <col min="18" max="16384" width="9.140625" style="100" hidden="1"/>
  </cols>
  <sheetData>
    <row r="1" spans="1:16" x14ac:dyDescent="0.25">
      <c r="B1" s="101" t="s">
        <v>156</v>
      </c>
      <c r="C1" s="104"/>
      <c r="D1" s="104"/>
      <c r="E1" s="104"/>
      <c r="F1" s="104"/>
      <c r="G1" s="104"/>
      <c r="H1" s="104"/>
      <c r="I1" s="104"/>
      <c r="J1" s="104"/>
      <c r="K1" s="104"/>
      <c r="L1" s="104"/>
      <c r="M1" s="104"/>
      <c r="N1" s="104"/>
      <c r="O1" s="104"/>
      <c r="P1" s="104"/>
    </row>
    <row r="2" spans="1:16" s="104" customFormat="1" ht="15" customHeight="1" x14ac:dyDescent="0.25">
      <c r="A2" s="100"/>
      <c r="B2" s="146" t="s">
        <v>150</v>
      </c>
      <c r="C2" s="129" t="s">
        <v>3</v>
      </c>
      <c r="D2" s="330"/>
      <c r="E2" s="330"/>
      <c r="F2" s="330"/>
      <c r="G2" s="330"/>
      <c r="H2" s="330"/>
      <c r="I2" s="330"/>
      <c r="J2" s="330"/>
      <c r="K2" s="330"/>
      <c r="L2" s="330"/>
      <c r="M2" s="330"/>
      <c r="N2" s="330"/>
      <c r="O2" s="132"/>
      <c r="P2" s="132"/>
    </row>
    <row r="3" spans="1:16" ht="6.75" customHeight="1" thickBot="1" x14ac:dyDescent="0.3">
      <c r="B3" s="145"/>
      <c r="C3" s="130"/>
      <c r="D3" s="131"/>
      <c r="E3" s="131"/>
      <c r="F3" s="131"/>
      <c r="G3" s="131"/>
      <c r="H3" s="131"/>
      <c r="I3" s="131"/>
      <c r="J3" s="131"/>
      <c r="K3" s="131"/>
      <c r="L3" s="131"/>
      <c r="M3" s="131"/>
      <c r="N3" s="131"/>
      <c r="O3" s="131"/>
      <c r="P3" s="131"/>
    </row>
    <row r="4" spans="1:16" s="104" customFormat="1" ht="15.75" customHeight="1" thickBot="1" x14ac:dyDescent="0.3">
      <c r="A4" s="100"/>
      <c r="B4" s="145" t="s">
        <v>54</v>
      </c>
      <c r="C4" s="346" t="s">
        <v>63</v>
      </c>
      <c r="D4" s="347"/>
      <c r="E4" s="343"/>
      <c r="F4" s="344"/>
      <c r="G4" s="345"/>
      <c r="H4" s="198"/>
      <c r="I4" s="350" t="s">
        <v>11</v>
      </c>
      <c r="J4" s="351"/>
      <c r="K4" s="348" t="s">
        <v>149</v>
      </c>
      <c r="L4" s="349"/>
      <c r="M4" s="101"/>
      <c r="N4" s="101"/>
      <c r="O4" s="101"/>
      <c r="P4" s="101"/>
    </row>
    <row r="5" spans="1:16" s="104" customFormat="1" ht="9.75" customHeight="1" thickBot="1" x14ac:dyDescent="0.3">
      <c r="A5" s="100"/>
      <c r="B5" s="128"/>
    </row>
    <row r="6" spans="1:16" ht="13.5" customHeight="1" thickBot="1" x14ac:dyDescent="0.3">
      <c r="B6" s="317" t="s">
        <v>57</v>
      </c>
      <c r="C6" s="333" t="s">
        <v>15</v>
      </c>
      <c r="D6" s="334"/>
      <c r="E6" s="334"/>
      <c r="F6" s="334"/>
      <c r="G6" s="334"/>
      <c r="H6" s="335"/>
      <c r="I6" s="336" t="s">
        <v>14</v>
      </c>
      <c r="J6" s="337"/>
      <c r="K6" s="337"/>
      <c r="L6" s="337"/>
      <c r="M6" s="337"/>
      <c r="N6" s="338"/>
      <c r="O6" s="320" t="s">
        <v>5</v>
      </c>
      <c r="P6" s="321"/>
    </row>
    <row r="7" spans="1:16" ht="13.5" customHeight="1" x14ac:dyDescent="0.25">
      <c r="B7" s="318"/>
      <c r="C7" s="313" t="s">
        <v>1</v>
      </c>
      <c r="D7" s="314"/>
      <c r="E7" s="315" t="s">
        <v>2</v>
      </c>
      <c r="F7" s="316"/>
      <c r="G7" s="311" t="s">
        <v>16</v>
      </c>
      <c r="H7" s="312"/>
      <c r="I7" s="339" t="s">
        <v>6</v>
      </c>
      <c r="J7" s="340"/>
      <c r="K7" s="341" t="s">
        <v>7</v>
      </c>
      <c r="L7" s="342"/>
      <c r="M7" s="331" t="s">
        <v>17</v>
      </c>
      <c r="N7" s="332"/>
      <c r="O7" s="322"/>
      <c r="P7" s="323"/>
    </row>
    <row r="8" spans="1:16" ht="13.5" customHeight="1" thickBot="1" x14ac:dyDescent="0.3">
      <c r="B8" s="319"/>
      <c r="C8" s="30" t="s">
        <v>4</v>
      </c>
      <c r="D8" s="31" t="s">
        <v>0</v>
      </c>
      <c r="E8" s="32" t="s">
        <v>4</v>
      </c>
      <c r="F8" s="33" t="s">
        <v>0</v>
      </c>
      <c r="G8" s="40" t="s">
        <v>4</v>
      </c>
      <c r="H8" s="41" t="s">
        <v>0</v>
      </c>
      <c r="I8" s="36" t="s">
        <v>4</v>
      </c>
      <c r="J8" s="37" t="s">
        <v>0</v>
      </c>
      <c r="K8" s="38" t="s">
        <v>4</v>
      </c>
      <c r="L8" s="39" t="s">
        <v>0</v>
      </c>
      <c r="M8" s="42" t="s">
        <v>4</v>
      </c>
      <c r="N8" s="43" t="s">
        <v>0</v>
      </c>
      <c r="O8" s="34" t="s">
        <v>4</v>
      </c>
      <c r="P8" s="35" t="s">
        <v>0</v>
      </c>
    </row>
    <row r="9" spans="1:16" ht="27.75" customHeight="1" thickBot="1" x14ac:dyDescent="0.3">
      <c r="B9" s="25" t="s">
        <v>64</v>
      </c>
      <c r="C9" s="147"/>
      <c r="D9" s="148"/>
      <c r="E9" s="147"/>
      <c r="F9" s="148"/>
      <c r="G9" s="15">
        <f>C9+E9</f>
        <v>0</v>
      </c>
      <c r="H9" s="16">
        <f>D9+F9</f>
        <v>0</v>
      </c>
      <c r="I9" s="194"/>
      <c r="J9" s="153"/>
      <c r="K9" s="195"/>
      <c r="L9" s="153"/>
      <c r="M9" s="187">
        <f>I9+K9</f>
        <v>0</v>
      </c>
      <c r="N9" s="22">
        <f>J9+L9</f>
        <v>0</v>
      </c>
      <c r="O9" s="188">
        <f>G9+M9</f>
        <v>0</v>
      </c>
      <c r="P9" s="16">
        <f>H9+N9</f>
        <v>0</v>
      </c>
    </row>
    <row r="10" spans="1:16" ht="18" customHeight="1" thickTop="1" x14ac:dyDescent="0.25">
      <c r="B10" s="309" t="s">
        <v>127</v>
      </c>
      <c r="C10" s="138" t="s">
        <v>8</v>
      </c>
      <c r="D10" s="105">
        <f>SMPtoSMS</f>
        <v>0</v>
      </c>
      <c r="E10" s="138" t="s">
        <v>10</v>
      </c>
      <c r="F10" s="105">
        <f>SMStoSMP</f>
        <v>0</v>
      </c>
      <c r="G10" s="165"/>
      <c r="H10" s="166"/>
      <c r="I10" s="142" t="s">
        <v>12</v>
      </c>
      <c r="J10" s="78">
        <f>STAtoSMS</f>
        <v>0</v>
      </c>
      <c r="K10" s="142" t="s">
        <v>12</v>
      </c>
      <c r="L10" s="78">
        <f>STTtoSMS</f>
        <v>0</v>
      </c>
      <c r="M10" s="178"/>
      <c r="N10" s="179"/>
      <c r="O10" s="184"/>
      <c r="P10" s="179"/>
    </row>
    <row r="11" spans="1:16" ht="18" customHeight="1" x14ac:dyDescent="0.25">
      <c r="B11" s="309"/>
      <c r="C11" s="139" t="s">
        <v>42</v>
      </c>
      <c r="D11" s="106">
        <f>STAtoSMS</f>
        <v>0</v>
      </c>
      <c r="E11" s="139" t="s">
        <v>42</v>
      </c>
      <c r="F11" s="106">
        <f>STAtoSMP</f>
        <v>0</v>
      </c>
      <c r="G11" s="139" t="s">
        <v>42</v>
      </c>
      <c r="H11" s="28">
        <f>toSMSfromST+toSMPfromST</f>
        <v>0</v>
      </c>
      <c r="I11" s="143" t="s">
        <v>13</v>
      </c>
      <c r="J11" s="79">
        <f>STAtoSMP</f>
        <v>0</v>
      </c>
      <c r="K11" s="143" t="s">
        <v>13</v>
      </c>
      <c r="L11" s="79">
        <f>STTtoSMP</f>
        <v>0</v>
      </c>
      <c r="M11" s="180"/>
      <c r="N11" s="181"/>
      <c r="O11" s="184"/>
      <c r="P11" s="181"/>
    </row>
    <row r="12" spans="1:16" ht="18" customHeight="1" x14ac:dyDescent="0.25">
      <c r="B12" s="309"/>
      <c r="C12" s="140" t="s">
        <v>43</v>
      </c>
      <c r="D12" s="109">
        <f>STTtoSMS</f>
        <v>0</v>
      </c>
      <c r="E12" s="140" t="s">
        <v>43</v>
      </c>
      <c r="F12" s="109">
        <f>STTtoSMP</f>
        <v>0</v>
      </c>
      <c r="G12" s="140" t="s">
        <v>43</v>
      </c>
      <c r="H12" s="110">
        <f>D12+F12</f>
        <v>0</v>
      </c>
      <c r="I12" s="144" t="s">
        <v>44</v>
      </c>
      <c r="J12" s="111">
        <f>STAtoSTT</f>
        <v>0</v>
      </c>
      <c r="K12" s="144" t="s">
        <v>45</v>
      </c>
      <c r="L12" s="111">
        <f>STTtoSTA</f>
        <v>0</v>
      </c>
      <c r="M12" s="182"/>
      <c r="N12" s="183"/>
      <c r="O12" s="184"/>
      <c r="P12" s="181"/>
    </row>
    <row r="13" spans="1:16" ht="18" customHeight="1" thickBot="1" x14ac:dyDescent="0.3">
      <c r="B13" s="310"/>
      <c r="C13" s="141" t="s">
        <v>9</v>
      </c>
      <c r="D13" s="107">
        <f>OMtoSMS</f>
        <v>0</v>
      </c>
      <c r="E13" s="141" t="s">
        <v>9</v>
      </c>
      <c r="F13" s="107">
        <f>OMtoSMP</f>
        <v>0</v>
      </c>
      <c r="G13" s="141" t="s">
        <v>9</v>
      </c>
      <c r="H13" s="27">
        <f>D13+F13</f>
        <v>0</v>
      </c>
      <c r="I13" s="141" t="s">
        <v>9</v>
      </c>
      <c r="J13" s="80">
        <f>OMtoSTA</f>
        <v>0</v>
      </c>
      <c r="K13" s="141" t="s">
        <v>9</v>
      </c>
      <c r="L13" s="80">
        <f>OMtoSTT</f>
        <v>0</v>
      </c>
      <c r="M13" s="29" t="s">
        <v>9</v>
      </c>
      <c r="N13" s="107">
        <f>J13+L13</f>
        <v>0</v>
      </c>
      <c r="O13" s="184"/>
      <c r="P13" s="181"/>
    </row>
    <row r="14" spans="1:16" ht="27" customHeight="1" thickTop="1" thickBot="1" x14ac:dyDescent="0.3">
      <c r="B14" s="24" t="s">
        <v>65</v>
      </c>
      <c r="C14" s="149"/>
      <c r="D14" s="11">
        <f>D9+D10+D11+D12+D13-F10</f>
        <v>0</v>
      </c>
      <c r="E14" s="149"/>
      <c r="F14" s="11">
        <f>F9+F10+F11+F12+F13-D10</f>
        <v>0</v>
      </c>
      <c r="G14" s="19">
        <f>C14+E14</f>
        <v>0</v>
      </c>
      <c r="H14" s="16">
        <f>D14+F14</f>
        <v>0</v>
      </c>
      <c r="I14" s="194"/>
      <c r="J14" s="16">
        <f>J9+L12+J13-J10-J11-J12</f>
        <v>0</v>
      </c>
      <c r="K14" s="195"/>
      <c r="L14" s="16">
        <f>L9+J12+L13-L10-L11-L12</f>
        <v>0</v>
      </c>
      <c r="M14" s="187">
        <f>I14+K14</f>
        <v>0</v>
      </c>
      <c r="N14" s="22">
        <f>J14+L14</f>
        <v>0</v>
      </c>
      <c r="O14" s="189">
        <f t="shared" ref="O14:P16" si="0">G14+M14</f>
        <v>0</v>
      </c>
      <c r="P14" s="26">
        <f t="shared" si="0"/>
        <v>0</v>
      </c>
    </row>
    <row r="15" spans="1:16" ht="40.5" customHeight="1" thickTop="1" thickBot="1" x14ac:dyDescent="0.3">
      <c r="B15" s="199" t="s">
        <v>66</v>
      </c>
      <c r="C15" s="150"/>
      <c r="D15" s="151"/>
      <c r="E15" s="150"/>
      <c r="F15" s="151"/>
      <c r="G15" s="20">
        <f>C15+E15</f>
        <v>0</v>
      </c>
      <c r="H15" s="16">
        <f>D15+F15</f>
        <v>0</v>
      </c>
      <c r="I15" s="185"/>
      <c r="J15" s="151"/>
      <c r="K15" s="185"/>
      <c r="L15" s="151"/>
      <c r="M15" s="188">
        <f>I15+K15</f>
        <v>0</v>
      </c>
      <c r="N15" s="22">
        <f>J15+L15</f>
        <v>0</v>
      </c>
      <c r="O15" s="188">
        <f t="shared" si="0"/>
        <v>0</v>
      </c>
      <c r="P15" s="16">
        <f t="shared" si="0"/>
        <v>0</v>
      </c>
    </row>
    <row r="16" spans="1:16" ht="27" customHeight="1" thickTop="1" thickBot="1" x14ac:dyDescent="0.3">
      <c r="B16" s="25" t="s">
        <v>61</v>
      </c>
      <c r="C16" s="150"/>
      <c r="D16" s="151"/>
      <c r="E16" s="150"/>
      <c r="F16" s="151"/>
      <c r="G16" s="20">
        <f>C16+E16</f>
        <v>0</v>
      </c>
      <c r="H16" s="16">
        <f>D16+F16</f>
        <v>0</v>
      </c>
      <c r="I16" s="185"/>
      <c r="J16" s="153"/>
      <c r="K16" s="185"/>
      <c r="L16" s="153"/>
      <c r="M16" s="187">
        <f>I16+K16</f>
        <v>0</v>
      </c>
      <c r="N16" s="108">
        <f>J16+L16</f>
        <v>0</v>
      </c>
      <c r="O16" s="189">
        <f t="shared" si="0"/>
        <v>0</v>
      </c>
      <c r="P16" s="16">
        <f t="shared" si="0"/>
        <v>0</v>
      </c>
    </row>
    <row r="17" spans="1:16" ht="46.5" customHeight="1" thickTop="1" thickBot="1" x14ac:dyDescent="0.3">
      <c r="B17" s="117" t="s">
        <v>67</v>
      </c>
      <c r="C17" s="12">
        <f t="shared" ref="C17:P17" si="1">C15+C16</f>
        <v>0</v>
      </c>
      <c r="D17" s="13">
        <f t="shared" si="1"/>
        <v>0</v>
      </c>
      <c r="E17" s="12">
        <f t="shared" si="1"/>
        <v>0</v>
      </c>
      <c r="F17" s="13">
        <f t="shared" si="1"/>
        <v>0</v>
      </c>
      <c r="G17" s="21">
        <f>G15+G16</f>
        <v>0</v>
      </c>
      <c r="H17" s="16">
        <f t="shared" si="1"/>
        <v>0</v>
      </c>
      <c r="I17" s="186">
        <f t="shared" si="1"/>
        <v>0</v>
      </c>
      <c r="J17" s="16">
        <f t="shared" si="1"/>
        <v>0</v>
      </c>
      <c r="K17" s="186">
        <f t="shared" si="1"/>
        <v>0</v>
      </c>
      <c r="L17" s="16">
        <f t="shared" si="1"/>
        <v>0</v>
      </c>
      <c r="M17" s="186">
        <f>M15+M16</f>
        <v>0</v>
      </c>
      <c r="N17" s="13">
        <f t="shared" si="1"/>
        <v>0</v>
      </c>
      <c r="O17" s="188">
        <f t="shared" si="1"/>
        <v>0</v>
      </c>
      <c r="P17" s="16">
        <f t="shared" si="1"/>
        <v>0</v>
      </c>
    </row>
    <row r="18" spans="1:16" ht="40.5" customHeight="1" thickTop="1" thickBot="1" x14ac:dyDescent="0.3">
      <c r="B18" s="44" t="s">
        <v>60</v>
      </c>
      <c r="C18" s="167"/>
      <c r="D18" s="11">
        <f>D17-D14</f>
        <v>0</v>
      </c>
      <c r="E18" s="169"/>
      <c r="F18" s="11">
        <f>F17-F14</f>
        <v>0</v>
      </c>
      <c r="G18" s="170"/>
      <c r="H18" s="17">
        <f>D18+F18</f>
        <v>0</v>
      </c>
      <c r="I18" s="172"/>
      <c r="J18" s="17">
        <f>J17-J14</f>
        <v>0</v>
      </c>
      <c r="K18" s="174"/>
      <c r="L18" s="17">
        <f>L17-L14</f>
        <v>0</v>
      </c>
      <c r="M18" s="176"/>
      <c r="N18" s="108">
        <f>J18+L18</f>
        <v>0</v>
      </c>
      <c r="O18" s="177"/>
      <c r="P18" s="17">
        <f>H18+N18</f>
        <v>0</v>
      </c>
    </row>
    <row r="19" spans="1:16" ht="27.75" customHeight="1" thickTop="1" thickBot="1" x14ac:dyDescent="0.3">
      <c r="B19" s="241" t="s">
        <v>145</v>
      </c>
      <c r="C19" s="168"/>
      <c r="D19" s="152"/>
      <c r="E19" s="168"/>
      <c r="F19" s="152"/>
      <c r="G19" s="171"/>
      <c r="H19" s="18">
        <f>D19+F19</f>
        <v>0</v>
      </c>
      <c r="I19" s="173"/>
      <c r="J19" s="152"/>
      <c r="K19" s="175"/>
      <c r="L19" s="152"/>
      <c r="M19" s="171"/>
      <c r="N19" s="18">
        <f>J19+L19</f>
        <v>0</v>
      </c>
      <c r="O19" s="171"/>
      <c r="P19" s="14">
        <f>H19+N19</f>
        <v>0</v>
      </c>
    </row>
    <row r="20" spans="1:16" ht="6.75" customHeight="1" thickBot="1" x14ac:dyDescent="0.3">
      <c r="B20" s="8"/>
      <c r="C20" s="5"/>
      <c r="D20" s="4"/>
      <c r="E20" s="5"/>
      <c r="F20" s="4"/>
      <c r="G20" s="6"/>
      <c r="H20" s="7"/>
      <c r="I20" s="7"/>
      <c r="J20" s="7"/>
      <c r="K20" s="7"/>
      <c r="L20" s="7"/>
      <c r="M20" s="6"/>
      <c r="N20" s="7"/>
      <c r="O20" s="6"/>
      <c r="P20" s="7"/>
    </row>
    <row r="21" spans="1:16" ht="26.25" customHeight="1" thickBot="1" x14ac:dyDescent="0.3">
      <c r="A21" s="102"/>
      <c r="B21" s="281" t="s">
        <v>58</v>
      </c>
      <c r="C21" s="282"/>
      <c r="D21" s="104"/>
      <c r="E21" s="291" t="s">
        <v>117</v>
      </c>
      <c r="F21" s="292"/>
      <c r="G21" s="292"/>
      <c r="H21" s="293"/>
      <c r="I21" s="104"/>
      <c r="J21" s="295" t="s">
        <v>115</v>
      </c>
      <c r="K21" s="296"/>
      <c r="L21" s="296"/>
      <c r="M21" s="296"/>
      <c r="N21" s="296"/>
      <c r="O21" s="296"/>
      <c r="P21" s="297"/>
    </row>
    <row r="22" spans="1:16" ht="39" customHeight="1" thickBot="1" x14ac:dyDescent="0.3">
      <c r="B22" s="224" t="s">
        <v>55</v>
      </c>
      <c r="C22" s="225">
        <f>MIN(100,O9)*350+((O9)&gt;100)*(O9-100)*200</f>
        <v>0</v>
      </c>
      <c r="D22" s="104"/>
      <c r="E22" s="283" t="s">
        <v>68</v>
      </c>
      <c r="F22" s="284"/>
      <c r="G22" s="285"/>
      <c r="H22" s="119">
        <f>P9+C22</f>
        <v>0</v>
      </c>
      <c r="I22" s="136"/>
      <c r="J22" s="300" t="s">
        <v>132</v>
      </c>
      <c r="K22" s="301"/>
      <c r="L22" s="154"/>
      <c r="M22" s="115"/>
      <c r="N22" s="300" t="s">
        <v>137</v>
      </c>
      <c r="O22" s="301"/>
      <c r="P22" s="154"/>
    </row>
    <row r="23" spans="1:16" ht="31.5" customHeight="1" thickTop="1" thickBot="1" x14ac:dyDescent="0.3">
      <c r="B23" s="118" t="s">
        <v>143</v>
      </c>
      <c r="C23" s="23">
        <f>H13+N13</f>
        <v>0</v>
      </c>
      <c r="D23" s="104"/>
      <c r="E23" s="324" t="s">
        <v>99</v>
      </c>
      <c r="F23" s="325"/>
      <c r="G23" s="326"/>
      <c r="H23" s="120">
        <f>P15+C25</f>
        <v>0</v>
      </c>
      <c r="I23" s="10"/>
      <c r="J23" s="302" t="s">
        <v>133</v>
      </c>
      <c r="K23" s="303"/>
      <c r="L23" s="155"/>
      <c r="M23" s="3"/>
      <c r="N23" s="302" t="s">
        <v>138</v>
      </c>
      <c r="O23" s="303"/>
      <c r="P23" s="155"/>
    </row>
    <row r="24" spans="1:16" ht="33" customHeight="1" thickTop="1" thickBot="1" x14ac:dyDescent="0.3">
      <c r="B24" s="44" t="s">
        <v>56</v>
      </c>
      <c r="C24" s="23">
        <f>C22-C23</f>
        <v>0</v>
      </c>
      <c r="D24" s="104"/>
      <c r="E24" s="327" t="s">
        <v>69</v>
      </c>
      <c r="F24" s="328"/>
      <c r="G24" s="329"/>
      <c r="H24" s="120">
        <f>P17+C26</f>
        <v>0</v>
      </c>
      <c r="I24" s="104"/>
      <c r="J24" s="302" t="s">
        <v>134</v>
      </c>
      <c r="K24" s="303"/>
      <c r="L24" s="155"/>
      <c r="M24" s="103"/>
      <c r="N24" s="302" t="s">
        <v>139</v>
      </c>
      <c r="O24" s="303"/>
      <c r="P24" s="155"/>
    </row>
    <row r="25" spans="1:16" ht="41.25" customHeight="1" thickTop="1" thickBot="1" x14ac:dyDescent="0.3">
      <c r="B25" s="221" t="s">
        <v>101</v>
      </c>
      <c r="C25" s="23">
        <f>MIN(IF((O15)&lt;ROUNDDOWN(O9*0.9,0),MIN(100,O15)*350+((O15)&gt;100)*(O15-100)*200-C23,C24),C24)</f>
        <v>0</v>
      </c>
      <c r="D25" s="104"/>
      <c r="E25" s="304" t="s">
        <v>62</v>
      </c>
      <c r="F25" s="305"/>
      <c r="G25" s="306"/>
      <c r="H25" s="192">
        <f>H22-H24</f>
        <v>0</v>
      </c>
      <c r="I25" s="104"/>
      <c r="J25" s="307" t="str">
        <f>IF((L24+L23)&lt;L22,"4. Licente OLS de evaluare de redistribuit de catre AN","")</f>
        <v/>
      </c>
      <c r="K25" s="308"/>
      <c r="L25" s="114" t="str">
        <f>IF((L24+L23)&lt;L22,L22-(L24+L23),"")</f>
        <v/>
      </c>
      <c r="M25" s="103"/>
      <c r="N25" s="307" t="str">
        <f>IF((P24+P23)&lt;P22,"4. Licente OLS pentru cursuri de limba de redistribuit de catre AN","")</f>
        <v/>
      </c>
      <c r="O25" s="308"/>
      <c r="P25" s="114" t="str">
        <f>IF((P24+P23)&lt;P22,P22-(P24+P23),"")</f>
        <v/>
      </c>
    </row>
    <row r="26" spans="1:16" ht="41.25" customHeight="1" thickTop="1" thickBot="1" x14ac:dyDescent="0.3">
      <c r="B26" s="226" t="s">
        <v>100</v>
      </c>
      <c r="C26" s="227">
        <f>MIN(IF((O17)&lt;ROUNDDOWN(O9*0.9,0),MIN(100,O17)*350+((O17)&gt;100)*(O17-100)*200-C23,C24), C24)</f>
        <v>0</v>
      </c>
      <c r="D26" s="104"/>
      <c r="E26" s="363" t="s">
        <v>114</v>
      </c>
      <c r="F26" s="364"/>
      <c r="G26" s="365"/>
      <c r="H26" s="119">
        <f>P19</f>
        <v>0</v>
      </c>
      <c r="I26" s="104"/>
      <c r="J26" s="298" t="s">
        <v>136</v>
      </c>
      <c r="K26" s="299"/>
      <c r="L26" s="156"/>
      <c r="M26" s="116"/>
      <c r="N26" s="352" t="s">
        <v>140</v>
      </c>
      <c r="O26" s="353"/>
      <c r="P26" s="156"/>
    </row>
    <row r="27" spans="1:16" s="104" customFormat="1" ht="32.25" customHeight="1" thickBot="1" x14ac:dyDescent="0.3">
      <c r="A27" s="100"/>
      <c r="B27" s="368" t="s">
        <v>131</v>
      </c>
      <c r="C27" s="223"/>
      <c r="E27" s="356" t="s">
        <v>155</v>
      </c>
      <c r="F27" s="357"/>
      <c r="G27" s="358"/>
      <c r="H27" s="258"/>
      <c r="I27" s="10"/>
      <c r="J27" s="10"/>
      <c r="M27" s="10"/>
      <c r="N27" s="10"/>
      <c r="O27" s="10"/>
      <c r="P27" s="10"/>
    </row>
    <row r="28" spans="1:16" s="104" customFormat="1" ht="15.75" customHeight="1" x14ac:dyDescent="0.25">
      <c r="A28" s="100"/>
      <c r="B28" s="369"/>
      <c r="E28" s="366" t="s">
        <v>135</v>
      </c>
      <c r="F28" s="367"/>
      <c r="G28" s="367"/>
      <c r="H28" s="193">
        <f>IF(AND(H26&gt;0,H27&gt;0),H26/H27,0)</f>
        <v>0</v>
      </c>
      <c r="I28" s="191"/>
      <c r="J28" s="370" t="s">
        <v>102</v>
      </c>
      <c r="K28" s="372" t="s">
        <v>5</v>
      </c>
      <c r="L28" s="373"/>
      <c r="M28" s="374" t="s">
        <v>104</v>
      </c>
      <c r="N28" s="372"/>
      <c r="O28" s="372"/>
      <c r="P28" s="375"/>
    </row>
    <row r="29" spans="1:16" s="104" customFormat="1" ht="47.25" customHeight="1" thickBot="1" x14ac:dyDescent="0.3">
      <c r="A29" s="100"/>
      <c r="B29" s="228"/>
      <c r="E29" s="360" t="str">
        <f>IF(H28&gt;=0.7,"8. Suma solicitata pentru plata celui de-al doilea avans, adica max. 20% din suma alocata pentru mobilitati (fara SOM)**:","")</f>
        <v/>
      </c>
      <c r="F29" s="361"/>
      <c r="G29" s="362"/>
      <c r="H29" s="197"/>
      <c r="I29" s="191"/>
      <c r="J29" s="371"/>
      <c r="K29" s="376">
        <f>'Sprijin pentru nevoi speciale'!B8</f>
        <v>0</v>
      </c>
      <c r="L29" s="377"/>
      <c r="M29" s="378">
        <f>'Sprijin pentru nevoi speciale'!D8</f>
        <v>0</v>
      </c>
      <c r="N29" s="379"/>
      <c r="O29" s="379"/>
      <c r="P29" s="380"/>
    </row>
    <row r="30" spans="1:16" s="104" customFormat="1" ht="15.75" x14ac:dyDescent="0.25">
      <c r="A30" s="100"/>
      <c r="B30" s="133" t="s">
        <v>23</v>
      </c>
      <c r="E30" s="191"/>
      <c r="M30" s="134"/>
      <c r="N30" s="134"/>
      <c r="O30" s="134"/>
      <c r="P30" s="134"/>
    </row>
    <row r="31" spans="1:16" s="2" customFormat="1" x14ac:dyDescent="0.25">
      <c r="A31" s="113"/>
      <c r="B31" s="137">
        <f ca="1">TODAY()</f>
        <v>43501</v>
      </c>
      <c r="C31" s="294"/>
      <c r="D31" s="294"/>
      <c r="E31" s="294"/>
      <c r="F31" s="294"/>
      <c r="G31" s="104"/>
      <c r="H31" s="294"/>
      <c r="I31" s="294"/>
      <c r="J31" s="294"/>
      <c r="K31" s="294"/>
      <c r="L31" s="104"/>
      <c r="M31" s="294"/>
      <c r="N31" s="294"/>
      <c r="O31" s="294"/>
      <c r="P31" s="294"/>
    </row>
    <row r="32" spans="1:16" ht="32.25" customHeight="1" x14ac:dyDescent="0.25">
      <c r="B32" s="196" t="s">
        <v>53</v>
      </c>
      <c r="C32" s="359" t="s">
        <v>51</v>
      </c>
      <c r="D32" s="359"/>
      <c r="E32" s="359"/>
      <c r="F32" s="359"/>
      <c r="G32" s="135"/>
      <c r="H32" s="359" t="s">
        <v>52</v>
      </c>
      <c r="I32" s="359"/>
      <c r="J32" s="359"/>
      <c r="K32" s="359"/>
      <c r="L32" s="135"/>
      <c r="M32" s="359" t="s">
        <v>46</v>
      </c>
      <c r="N32" s="359"/>
      <c r="O32" s="359"/>
      <c r="P32" s="359"/>
    </row>
    <row r="33" spans="2:16" x14ac:dyDescent="0.25">
      <c r="B33" s="121"/>
      <c r="C33" s="121"/>
      <c r="D33" s="121"/>
      <c r="E33" s="121"/>
      <c r="F33" s="121"/>
      <c r="G33" s="121"/>
      <c r="H33" s="121"/>
      <c r="M33" s="123"/>
      <c r="N33" s="123"/>
      <c r="O33" s="123"/>
      <c r="P33" s="123"/>
    </row>
    <row r="34" spans="2:16" s="112" customFormat="1" ht="16.5" customHeight="1" x14ac:dyDescent="0.25">
      <c r="B34" s="122"/>
      <c r="C34" s="124"/>
      <c r="D34" s="124"/>
      <c r="E34" s="124"/>
      <c r="F34" s="124"/>
      <c r="G34" s="124"/>
      <c r="H34" s="124"/>
      <c r="I34" s="124"/>
      <c r="J34" s="124"/>
      <c r="K34" s="124"/>
      <c r="L34" s="124"/>
      <c r="M34" s="124"/>
      <c r="N34" s="124"/>
      <c r="O34" s="124"/>
      <c r="P34" s="124"/>
    </row>
    <row r="35" spans="2:16" s="101" customFormat="1" ht="26.25" customHeight="1" x14ac:dyDescent="0.25">
      <c r="B35" s="122"/>
      <c r="C35" s="286" t="s">
        <v>49</v>
      </c>
      <c r="D35" s="287"/>
      <c r="E35" s="288"/>
      <c r="F35" s="122"/>
      <c r="G35" s="276" t="s">
        <v>50</v>
      </c>
      <c r="H35" s="277"/>
      <c r="I35" s="125"/>
      <c r="J35" s="354" t="s">
        <v>59</v>
      </c>
      <c r="K35" s="355"/>
      <c r="L35" s="126"/>
      <c r="M35" s="122"/>
      <c r="N35" s="122"/>
      <c r="O35" s="122"/>
      <c r="P35" s="122"/>
    </row>
    <row r="36" spans="2:16" s="112" customFormat="1" ht="15" customHeight="1" x14ac:dyDescent="0.25">
      <c r="B36" s="122"/>
      <c r="C36" s="122"/>
      <c r="D36" s="122"/>
      <c r="E36" s="122"/>
      <c r="F36" s="122"/>
      <c r="G36" s="122"/>
      <c r="H36" s="122"/>
      <c r="I36" s="122"/>
      <c r="J36" s="122"/>
      <c r="K36" s="122"/>
      <c r="L36" s="122"/>
      <c r="M36" s="122"/>
      <c r="N36" s="122"/>
      <c r="O36" s="122"/>
      <c r="P36" s="122"/>
    </row>
    <row r="37" spans="2:16" s="112" customFormat="1" ht="35.25" customHeight="1" x14ac:dyDescent="0.25">
      <c r="B37" s="122"/>
      <c r="C37" s="278" t="s">
        <v>48</v>
      </c>
      <c r="D37" s="279"/>
      <c r="E37" s="280"/>
      <c r="F37" s="122"/>
      <c r="G37" s="289" t="s">
        <v>47</v>
      </c>
      <c r="H37" s="290"/>
      <c r="I37" s="127"/>
      <c r="J37" s="190" t="s">
        <v>154</v>
      </c>
      <c r="K37" s="122"/>
      <c r="L37" s="127"/>
      <c r="M37" s="122"/>
      <c r="N37" s="122"/>
      <c r="O37" s="122"/>
      <c r="P37" s="122"/>
    </row>
    <row r="38" spans="2:16" x14ac:dyDescent="0.25">
      <c r="B38" s="121"/>
      <c r="C38" s="121"/>
      <c r="D38" s="121"/>
      <c r="E38" s="121"/>
      <c r="F38" s="121"/>
      <c r="G38" s="121"/>
      <c r="H38" s="121"/>
    </row>
    <row r="39" spans="2:16" ht="36" customHeight="1" x14ac:dyDescent="0.25">
      <c r="B39" s="121"/>
      <c r="C39" s="273" t="s">
        <v>118</v>
      </c>
      <c r="D39" s="274"/>
      <c r="E39" s="274"/>
      <c r="F39" s="274"/>
      <c r="G39" s="274"/>
      <c r="H39" s="275"/>
    </row>
    <row r="40" spans="2:16" x14ac:dyDescent="0.25">
      <c r="B40" s="121"/>
      <c r="C40" s="121"/>
      <c r="D40" s="121"/>
      <c r="E40" s="121"/>
      <c r="F40" s="121"/>
      <c r="G40" s="121"/>
      <c r="H40" s="121"/>
    </row>
    <row r="41" spans="2:16" hidden="1" x14ac:dyDescent="0.25"/>
    <row r="42" spans="2:16" hidden="1" x14ac:dyDescent="0.25"/>
    <row r="43" spans="2:16" hidden="1" x14ac:dyDescent="0.25"/>
    <row r="44" spans="2:16" hidden="1" x14ac:dyDescent="0.25"/>
    <row r="45" spans="2:16" hidden="1" x14ac:dyDescent="0.25"/>
    <row r="46" spans="2:16" hidden="1" x14ac:dyDescent="0.25"/>
    <row r="47" spans="2:16" hidden="1" x14ac:dyDescent="0.25"/>
    <row r="48" spans="2: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sheetData>
  <sheetProtection password="914D" sheet="1" selectLockedCells="1"/>
  <mergeCells count="55">
    <mergeCell ref="B27:B28"/>
    <mergeCell ref="J28:J29"/>
    <mergeCell ref="K28:L28"/>
    <mergeCell ref="M28:P28"/>
    <mergeCell ref="K29:L29"/>
    <mergeCell ref="M29:P29"/>
    <mergeCell ref="N26:O26"/>
    <mergeCell ref="J35:K35"/>
    <mergeCell ref="E27:G27"/>
    <mergeCell ref="C32:F32"/>
    <mergeCell ref="H32:K32"/>
    <mergeCell ref="M32:P32"/>
    <mergeCell ref="E29:G29"/>
    <mergeCell ref="M31:P31"/>
    <mergeCell ref="E26:G26"/>
    <mergeCell ref="E28:G28"/>
    <mergeCell ref="D2:N2"/>
    <mergeCell ref="M7:N7"/>
    <mergeCell ref="C6:H6"/>
    <mergeCell ref="I6:N6"/>
    <mergeCell ref="I7:J7"/>
    <mergeCell ref="K7:L7"/>
    <mergeCell ref="E4:G4"/>
    <mergeCell ref="C4:D4"/>
    <mergeCell ref="K4:L4"/>
    <mergeCell ref="I4:J4"/>
    <mergeCell ref="J25:K25"/>
    <mergeCell ref="N24:O24"/>
    <mergeCell ref="B10:B13"/>
    <mergeCell ref="G7:H7"/>
    <mergeCell ref="C7:D7"/>
    <mergeCell ref="E7:F7"/>
    <mergeCell ref="B6:B8"/>
    <mergeCell ref="O6:P7"/>
    <mergeCell ref="E23:G23"/>
    <mergeCell ref="E24:G24"/>
    <mergeCell ref="J22:K22"/>
    <mergeCell ref="J23:K23"/>
    <mergeCell ref="J24:K24"/>
    <mergeCell ref="C39:H39"/>
    <mergeCell ref="G35:H35"/>
    <mergeCell ref="C37:E37"/>
    <mergeCell ref="B21:C21"/>
    <mergeCell ref="E22:G22"/>
    <mergeCell ref="C35:E35"/>
    <mergeCell ref="G37:H37"/>
    <mergeCell ref="E21:H21"/>
    <mergeCell ref="C31:F31"/>
    <mergeCell ref="H31:K31"/>
    <mergeCell ref="J21:P21"/>
    <mergeCell ref="J26:K26"/>
    <mergeCell ref="N22:O22"/>
    <mergeCell ref="N23:O23"/>
    <mergeCell ref="E25:G25"/>
    <mergeCell ref="N25:O25"/>
  </mergeCells>
  <conditionalFormatting sqref="H14 N14">
    <cfRule type="expression" dxfId="52" priority="94">
      <formula>(($H$14+$N$14)&lt;&gt;$P$14)</formula>
    </cfRule>
  </conditionalFormatting>
  <conditionalFormatting sqref="H11">
    <cfRule type="expression" dxfId="51" priority="93">
      <formula>($H$11&gt;$J$9)</formula>
    </cfRule>
  </conditionalFormatting>
  <conditionalFormatting sqref="D11 F11">
    <cfRule type="expression" dxfId="50" priority="90">
      <formula>(($D$11+$F$11)&gt;$J$9)</formula>
    </cfRule>
  </conditionalFormatting>
  <conditionalFormatting sqref="D10">
    <cfRule type="expression" dxfId="49" priority="89">
      <formula>$D$10&gt;$F$9</formula>
    </cfRule>
  </conditionalFormatting>
  <conditionalFormatting sqref="F10">
    <cfRule type="expression" dxfId="48" priority="88">
      <formula>$F$10&gt;$D$9</formula>
    </cfRule>
  </conditionalFormatting>
  <conditionalFormatting sqref="H25">
    <cfRule type="cellIs" dxfId="47" priority="50" operator="lessThan">
      <formula>0</formula>
    </cfRule>
  </conditionalFormatting>
  <conditionalFormatting sqref="D13 F13 J13 L13">
    <cfRule type="expression" dxfId="46" priority="293">
      <formula>($D$13+$F$13+$J$13+$L$13)&gt;($C$22)</formula>
    </cfRule>
  </conditionalFormatting>
  <conditionalFormatting sqref="D2:N2 P22:P24 E4 C9:F9 C14 C15:F16 E14 D19 F19 J19 I14:I16 J15:J16 K14:K16 L15:L16 I9:L9 L19 L22:L24 L26 H27 C31:F31 H31:K31 M31:P31 P26 K4">
    <cfRule type="cellIs" dxfId="45" priority="46" operator="equal">
      <formula>""</formula>
    </cfRule>
  </conditionalFormatting>
  <conditionalFormatting sqref="H9 N9">
    <cfRule type="expression" dxfId="44" priority="45">
      <formula>(($H$9+$N$9)&lt;&gt;$P$9)</formula>
    </cfRule>
  </conditionalFormatting>
  <conditionalFormatting sqref="D12 F12">
    <cfRule type="expression" dxfId="43" priority="44">
      <formula>(($D$12+$F$12)&gt;$L$9)</formula>
    </cfRule>
  </conditionalFormatting>
  <conditionalFormatting sqref="D15">
    <cfRule type="expression" dxfId="42" priority="6">
      <formula>$D$19&gt;$D$15</formula>
    </cfRule>
    <cfRule type="expression" dxfId="41" priority="43">
      <formula>$D$15&gt;$D$14</formula>
    </cfRule>
  </conditionalFormatting>
  <conditionalFormatting sqref="F15">
    <cfRule type="expression" dxfId="40" priority="5">
      <formula>$F$19&gt;$F$15</formula>
    </cfRule>
    <cfRule type="expression" dxfId="39" priority="42">
      <formula>$F$15&gt;$F$14</formula>
    </cfRule>
  </conditionalFormatting>
  <conditionalFormatting sqref="J15">
    <cfRule type="expression" dxfId="38" priority="4">
      <formula>$J$19&gt;$J$15</formula>
    </cfRule>
    <cfRule type="expression" dxfId="37" priority="41">
      <formula>$J$15&gt;$J$14</formula>
    </cfRule>
  </conditionalFormatting>
  <conditionalFormatting sqref="L15">
    <cfRule type="expression" dxfId="36" priority="3">
      <formula>$L$19&gt;$L$15</formula>
    </cfRule>
    <cfRule type="expression" dxfId="35" priority="40">
      <formula>$L$15&gt;$L$14</formula>
    </cfRule>
  </conditionalFormatting>
  <conditionalFormatting sqref="D17">
    <cfRule type="expression" dxfId="34" priority="39">
      <formula>$D$17&gt;$D$14</formula>
    </cfRule>
  </conditionalFormatting>
  <conditionalFormatting sqref="C17">
    <cfRule type="expression" dxfId="33" priority="38">
      <formula>$C$17&gt;$C$14</formula>
    </cfRule>
  </conditionalFormatting>
  <conditionalFormatting sqref="E17">
    <cfRule type="expression" dxfId="32" priority="37">
      <formula>$E$17&gt;$E$14</formula>
    </cfRule>
  </conditionalFormatting>
  <conditionalFormatting sqref="F17">
    <cfRule type="expression" dxfId="31" priority="36">
      <formula>$F$17&gt;$F$14</formula>
    </cfRule>
  </conditionalFormatting>
  <conditionalFormatting sqref="I17">
    <cfRule type="expression" dxfId="30" priority="35">
      <formula>$I$17&gt;$I$14</formula>
    </cfRule>
  </conditionalFormatting>
  <conditionalFormatting sqref="J17">
    <cfRule type="expression" dxfId="29" priority="34">
      <formula>$J$17&gt;$J$14</formula>
    </cfRule>
  </conditionalFormatting>
  <conditionalFormatting sqref="K17">
    <cfRule type="expression" dxfId="28" priority="33">
      <formula>$K$17&gt;$K$14</formula>
    </cfRule>
  </conditionalFormatting>
  <conditionalFormatting sqref="L17">
    <cfRule type="expression" dxfId="27" priority="32">
      <formula>$L$17&gt;$L$14</formula>
    </cfRule>
  </conditionalFormatting>
  <conditionalFormatting sqref="D19">
    <cfRule type="expression" dxfId="26" priority="31">
      <formula>$D$19&gt;$D$14</formula>
    </cfRule>
  </conditionalFormatting>
  <conditionalFormatting sqref="F19">
    <cfRule type="expression" dxfId="25" priority="30">
      <formula>$F$19&gt;$F$14</formula>
    </cfRule>
  </conditionalFormatting>
  <conditionalFormatting sqref="J19">
    <cfRule type="expression" dxfId="24" priority="29">
      <formula>$J$19&gt;$J$14</formula>
    </cfRule>
  </conditionalFormatting>
  <conditionalFormatting sqref="L19">
    <cfRule type="expression" dxfId="23" priority="28">
      <formula>$L$19&gt;$L$14</formula>
    </cfRule>
  </conditionalFormatting>
  <conditionalFormatting sqref="H19 N19">
    <cfRule type="expression" dxfId="22" priority="27">
      <formula>(($H$19+$N$19)&lt;&gt;$P$19)</formula>
    </cfRule>
  </conditionalFormatting>
  <conditionalFormatting sqref="C23 C24">
    <cfRule type="expression" dxfId="21" priority="26">
      <formula>$C$23&gt;$C$22</formula>
    </cfRule>
  </conditionalFormatting>
  <conditionalFormatting sqref="C25">
    <cfRule type="expression" dxfId="20" priority="25">
      <formula>$C$25&gt;$C$22</formula>
    </cfRule>
  </conditionalFormatting>
  <conditionalFormatting sqref="C26">
    <cfRule type="expression" dxfId="19" priority="24">
      <formula>$C$26&gt;$C$22</formula>
    </cfRule>
  </conditionalFormatting>
  <conditionalFormatting sqref="H23">
    <cfRule type="expression" dxfId="18" priority="22">
      <formula>$H$23&gt;$H$22</formula>
    </cfRule>
  </conditionalFormatting>
  <conditionalFormatting sqref="H26">
    <cfRule type="expression" dxfId="17" priority="21">
      <formula>$H$26&gt;$H$24</formula>
    </cfRule>
  </conditionalFormatting>
  <conditionalFormatting sqref="H27">
    <cfRule type="expression" dxfId="16" priority="20">
      <formula>$H$27&gt;$H$22</formula>
    </cfRule>
  </conditionalFormatting>
  <conditionalFormatting sqref="L23">
    <cfRule type="expression" dxfId="15" priority="18">
      <formula>$L$23&gt;$L$22</formula>
    </cfRule>
  </conditionalFormatting>
  <conditionalFormatting sqref="L24">
    <cfRule type="expression" dxfId="14" priority="17">
      <formula>($L$24+$L$23)&gt;$L$22</formula>
    </cfRule>
  </conditionalFormatting>
  <conditionalFormatting sqref="P23">
    <cfRule type="expression" dxfId="13" priority="16">
      <formula>$P$23&gt;$P$22</formula>
    </cfRule>
  </conditionalFormatting>
  <conditionalFormatting sqref="P24">
    <cfRule type="expression" dxfId="12" priority="15">
      <formula>($P$24+$P$23)&gt;$P$22</formula>
    </cfRule>
  </conditionalFormatting>
  <conditionalFormatting sqref="L25">
    <cfRule type="expression" dxfId="11" priority="14">
      <formula>$L$25&lt;&gt;""</formula>
    </cfRule>
  </conditionalFormatting>
  <conditionalFormatting sqref="P25">
    <cfRule type="expression" dxfId="10" priority="13">
      <formula>$P$25&lt;&gt;""</formula>
    </cfRule>
  </conditionalFormatting>
  <conditionalFormatting sqref="H29">
    <cfRule type="expression" dxfId="9" priority="2">
      <formula>(H29*0.8/H27)&gt;0.2</formula>
    </cfRule>
    <cfRule type="expression" dxfId="8" priority="9">
      <formula>$H$29&lt;&gt;""</formula>
    </cfRule>
    <cfRule type="expression" dxfId="7" priority="10">
      <formula>$H$28&gt;=0.7</formula>
    </cfRule>
  </conditionalFormatting>
  <conditionalFormatting sqref="H29">
    <cfRule type="expression" dxfId="6" priority="11">
      <formula>$H$27&gt;$H$22</formula>
    </cfRule>
  </conditionalFormatting>
  <conditionalFormatting sqref="H28">
    <cfRule type="expression" dxfId="5" priority="19">
      <formula>$H$28&gt;1</formula>
    </cfRule>
    <cfRule type="cellIs" dxfId="4" priority="47" operator="between">
      <formula>0.7</formula>
      <formula>1</formula>
    </cfRule>
  </conditionalFormatting>
  <conditionalFormatting sqref="L26">
    <cfRule type="expression" dxfId="3" priority="8">
      <formula>AND($L$25&lt;&gt;"",$L$26&gt;0)</formula>
    </cfRule>
  </conditionalFormatting>
  <conditionalFormatting sqref="P26">
    <cfRule type="expression" dxfId="2" priority="7">
      <formula>AND($P$25&lt;&gt;"",$P$26&gt;0)</formula>
    </cfRule>
  </conditionalFormatting>
  <conditionalFormatting sqref="H27">
    <cfRule type="expression" dxfId="1" priority="1">
      <formula>$H$26&gt;$H$24</formula>
    </cfRule>
  </conditionalFormatting>
  <dataValidations count="1">
    <dataValidation type="textLength" operator="equal" allowBlank="1" showInputMessage="1" showErrorMessage="1" errorTitle="Eroare" error="Completati numarul contractului financiar. Este de forma 2015-1-RO01-KA103-000XXX (24 caractere)" promptTitle="Numar contract" prompt="Reprezinta numarul contractului financiar si este de forma 2018-1-RO01-KA103-0XXXXX (24 caractere)" sqref="E4:G4" xr:uid="{00000000-0002-0000-0000-000000000000}">
      <formula1>24</formula1>
    </dataValidation>
  </dataValidations>
  <pageMargins left="0.34" right="0.23" top="0.44" bottom="0.49" header="0.36" footer="0.38"/>
  <pageSetup paperSize="9" scale="67" fitToWidth="0" orientation="landscape" r:id="rId1"/>
  <colBreaks count="1" manualBreakCount="1">
    <brk id="17" max="30"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D29"/>
  <sheetViews>
    <sheetView workbookViewId="0">
      <pane ySplit="3" topLeftCell="A4" activePane="bottomLeft" state="frozen"/>
      <selection pane="bottomLeft"/>
    </sheetView>
  </sheetViews>
  <sheetFormatPr defaultRowHeight="15" x14ac:dyDescent="0.25"/>
  <cols>
    <col min="1" max="1" width="4.85546875" style="200" customWidth="1"/>
    <col min="2" max="2" width="40.7109375" customWidth="1"/>
    <col min="3" max="3" width="70.7109375" customWidth="1"/>
  </cols>
  <sheetData>
    <row r="1" spans="1:4" ht="18.75" x14ac:dyDescent="0.3">
      <c r="B1" s="201" t="s">
        <v>158</v>
      </c>
    </row>
    <row r="2" spans="1:4" ht="15.75" thickBot="1" x14ac:dyDescent="0.3"/>
    <row r="3" spans="1:4" ht="16.5" thickBot="1" x14ac:dyDescent="0.3">
      <c r="A3" s="389" t="s">
        <v>92</v>
      </c>
      <c r="B3" s="390"/>
      <c r="C3" s="220" t="s">
        <v>91</v>
      </c>
    </row>
    <row r="4" spans="1:4" ht="16.5" thickBot="1" x14ac:dyDescent="0.3">
      <c r="A4" s="391" t="s">
        <v>57</v>
      </c>
      <c r="B4" s="392"/>
      <c r="C4" s="202"/>
    </row>
    <row r="5" spans="1:4" ht="68.25" customHeight="1" x14ac:dyDescent="0.25">
      <c r="A5" s="216" t="s">
        <v>70</v>
      </c>
      <c r="B5" s="208" t="str">
        <f>'Raport intermediar'!B9</f>
        <v>1. Numar mobilitati si sume contractate conform contract financiar - Anexa II:</v>
      </c>
      <c r="C5" s="206" t="s">
        <v>148</v>
      </c>
    </row>
    <row r="6" spans="1:4" ht="57.75" customHeight="1" x14ac:dyDescent="0.25">
      <c r="A6" s="217" t="s">
        <v>71</v>
      </c>
      <c r="B6" s="211" t="str">
        <f>'Raport intermediar'!B10</f>
        <v>2. Transferuri bugetare:
(conform regulilor din contractul financiar - art. I.3.3)</v>
      </c>
      <c r="C6" s="212" t="s">
        <v>141</v>
      </c>
    </row>
    <row r="7" spans="1:4" ht="56.25" customHeight="1" x14ac:dyDescent="0.25">
      <c r="A7" s="218" t="s">
        <v>72</v>
      </c>
      <c r="B7" s="209" t="str">
        <f>'Raport intermediar'!B14</f>
        <v>3. Numar mobilitati estimate de Beneficiar si sume rezultate dupa transferuri:</v>
      </c>
      <c r="C7" s="207" t="s">
        <v>159</v>
      </c>
    </row>
    <row r="8" spans="1:4" ht="89.25" customHeight="1" x14ac:dyDescent="0.25">
      <c r="A8" s="217" t="s">
        <v>73</v>
      </c>
      <c r="B8" s="211" t="str">
        <f>'Raport intermediar'!B15</f>
        <v>4. Numar mobilitati si granturi contractate de Beneficiar, raportate in Moblity Tool+:</v>
      </c>
      <c r="C8" s="272" t="s">
        <v>160</v>
      </c>
    </row>
    <row r="9" spans="1:4" ht="67.5" customHeight="1" x14ac:dyDescent="0.25">
      <c r="A9" s="218" t="s">
        <v>74</v>
      </c>
      <c r="B9" s="209" t="str">
        <f>'Raport intermediar'!B16</f>
        <v>5. Numar mobilitati planificate si granturi planificate a fi utilizate (exceptand [A.4] ):</v>
      </c>
      <c r="C9" s="207" t="s">
        <v>161</v>
      </c>
    </row>
    <row r="10" spans="1:4" ht="70.5" customHeight="1" x14ac:dyDescent="0.25">
      <c r="A10" s="217" t="s">
        <v>75</v>
      </c>
      <c r="B10" s="211" t="str">
        <f>'Raport intermediar'!B17</f>
        <v>6. Numar mobilitati realizate si planificate; Granturi contractate si planificate a fi utilizate:
( [A.4] + [A.5] )</v>
      </c>
      <c r="C10" s="212" t="s">
        <v>162</v>
      </c>
    </row>
    <row r="11" spans="1:4" ht="53.25" customHeight="1" x14ac:dyDescent="0.25">
      <c r="A11" s="218" t="s">
        <v>76</v>
      </c>
      <c r="B11" s="209" t="str">
        <f>'Raport intermediar'!B18</f>
        <v>7. Fonduri care nu vor fi utilizate si care urmeaza sa fie recuperate de AN: 
( [A.3] - [A.6] )</v>
      </c>
      <c r="C11" s="207" t="s">
        <v>163</v>
      </c>
    </row>
    <row r="12" spans="1:4" ht="42" customHeight="1" thickBot="1" x14ac:dyDescent="0.45">
      <c r="A12" s="219" t="s">
        <v>77</v>
      </c>
      <c r="B12" s="214" t="str">
        <f>'Raport intermediar'!B19</f>
        <v>8. Granturi platite din sumele contractate initial**:</v>
      </c>
      <c r="C12" s="215" t="s">
        <v>164</v>
      </c>
      <c r="D12" s="244"/>
    </row>
    <row r="13" spans="1:4" ht="8.1" customHeight="1" thickBot="1" x14ac:dyDescent="0.3">
      <c r="A13" s="383"/>
      <c r="B13" s="384"/>
      <c r="C13" s="385"/>
    </row>
    <row r="14" spans="1:4" ht="15.75" thickBot="1" x14ac:dyDescent="0.3">
      <c r="A14" s="393" t="s">
        <v>58</v>
      </c>
      <c r="B14" s="394"/>
      <c r="C14" s="203"/>
    </row>
    <row r="15" spans="1:4" ht="30" x14ac:dyDescent="0.25">
      <c r="A15" s="204" t="s">
        <v>78</v>
      </c>
      <c r="B15" s="208" t="str">
        <f>'Raport intermediar'!B22</f>
        <v>1. Grant SOM contractat:</v>
      </c>
      <c r="C15" s="206" t="s">
        <v>165</v>
      </c>
    </row>
    <row r="16" spans="1:4" ht="30" x14ac:dyDescent="0.25">
      <c r="A16" s="210" t="s">
        <v>79</v>
      </c>
      <c r="B16" s="211" t="str">
        <f>'Raport intermediar'!B23</f>
        <v>2. Transferuri din SOM (max. 100%):</v>
      </c>
      <c r="C16" s="212" t="s">
        <v>93</v>
      </c>
    </row>
    <row r="17" spans="1:4" ht="30" x14ac:dyDescent="0.25">
      <c r="A17" s="205" t="s">
        <v>80</v>
      </c>
      <c r="B17" s="209" t="str">
        <f>'Raport intermediar'!B24</f>
        <v>3. Grant SOM dupa transferuri:</v>
      </c>
      <c r="C17" s="207" t="s">
        <v>94</v>
      </c>
    </row>
    <row r="18" spans="1:4" ht="57.75" customHeight="1" x14ac:dyDescent="0.25">
      <c r="A18" s="210" t="s">
        <v>81</v>
      </c>
      <c r="B18" s="211" t="str">
        <f>'Raport intermediar'!B25</f>
        <v>4. Grant SOM calculat pentru mobilitatile raportate in MT+ (limitat la max. disponibil + regula 90% si dupa transferuri):</v>
      </c>
      <c r="C18" s="243" t="s">
        <v>166</v>
      </c>
    </row>
    <row r="19" spans="1:4" ht="62.25" customHeight="1" x14ac:dyDescent="0.25">
      <c r="A19" s="205" t="s">
        <v>82</v>
      </c>
      <c r="B19" s="209" t="str">
        <f>'Raport intermediar'!B26</f>
        <v>5. Grant SOM calculat pentru mobilitatile realizate si planificate (limitat la max. disponibil + regula 90%  si dupa transferuri):</v>
      </c>
      <c r="C19" s="207" t="s">
        <v>128</v>
      </c>
    </row>
    <row r="20" spans="1:4" ht="8.1" customHeight="1" thickBot="1" x14ac:dyDescent="0.3">
      <c r="A20" s="386"/>
      <c r="B20" s="387"/>
      <c r="C20" s="388"/>
    </row>
    <row r="21" spans="1:4" ht="15.75" thickBot="1" x14ac:dyDescent="0.3">
      <c r="A21" s="381" t="s">
        <v>119</v>
      </c>
      <c r="B21" s="382"/>
      <c r="C21" s="239"/>
    </row>
    <row r="22" spans="1:4" ht="54" customHeight="1" x14ac:dyDescent="0.25">
      <c r="A22" s="204" t="s">
        <v>83</v>
      </c>
      <c r="B22" s="208" t="str">
        <f>'Raport intermediar'!E22</f>
        <v>1. Total granturi contractate conform contract financiar - Anexa II:</v>
      </c>
      <c r="C22" s="206" t="s">
        <v>146</v>
      </c>
    </row>
    <row r="23" spans="1:4" ht="34.5" customHeight="1" x14ac:dyDescent="0.25">
      <c r="A23" s="210" t="s">
        <v>84</v>
      </c>
      <c r="B23" s="211" t="str">
        <f>'Raport intermediar'!E23</f>
        <v>2. Total granturi raportate in Mobility Tool+:</v>
      </c>
      <c r="C23" s="212" t="s">
        <v>95</v>
      </c>
    </row>
    <row r="24" spans="1:4" ht="41.25" customHeight="1" x14ac:dyDescent="0.25">
      <c r="A24" s="205" t="s">
        <v>85</v>
      </c>
      <c r="B24" s="209" t="str">
        <f>'Raport intermediar'!E24</f>
        <v>3. Total granturi contractate si planificate a fi utilizate:</v>
      </c>
      <c r="C24" s="207" t="s">
        <v>96</v>
      </c>
    </row>
    <row r="25" spans="1:4" ht="38.25" customHeight="1" x14ac:dyDescent="0.25">
      <c r="A25" s="210" t="s">
        <v>86</v>
      </c>
      <c r="B25" s="211" t="str">
        <f>'Raport intermediar'!E25</f>
        <v>4. Total granturi care nu vor fi utilizate si care urmeaza sa fie recuperate de AN:</v>
      </c>
      <c r="C25" s="212" t="s">
        <v>97</v>
      </c>
    </row>
    <row r="26" spans="1:4" ht="41.25" customHeight="1" x14ac:dyDescent="0.25">
      <c r="A26" s="205" t="s">
        <v>87</v>
      </c>
      <c r="B26" s="209" t="str">
        <f>'Raport intermediar'!E26</f>
        <v>5. Total granturi platite din sumele contractate initial **:</v>
      </c>
      <c r="C26" s="207" t="s">
        <v>113</v>
      </c>
      <c r="D26" s="240"/>
    </row>
    <row r="27" spans="1:4" ht="61.5" customHeight="1" x14ac:dyDescent="0.25">
      <c r="A27" s="210" t="s">
        <v>88</v>
      </c>
      <c r="B27" s="211" t="str">
        <f>'Raport intermediar'!E27</f>
        <v>6. Avans mobilitati primit de la AN: (conform art. I.4.3 din contractul financiar)</v>
      </c>
      <c r="C27" s="212" t="s">
        <v>157</v>
      </c>
    </row>
    <row r="28" spans="1:4" ht="25.5" customHeight="1" x14ac:dyDescent="0.25">
      <c r="A28" s="205" t="s">
        <v>89</v>
      </c>
      <c r="B28" s="209" t="str">
        <f>'Raport intermediar'!E28</f>
        <v>7. Procent platit din avansul primit**:</v>
      </c>
      <c r="C28" s="207" t="s">
        <v>98</v>
      </c>
    </row>
    <row r="29" spans="1:4" ht="105" customHeight="1" thickBot="1" x14ac:dyDescent="0.3">
      <c r="A29" s="213" t="s">
        <v>90</v>
      </c>
      <c r="B29" s="257" t="s">
        <v>129</v>
      </c>
      <c r="C29" s="215" t="s">
        <v>130</v>
      </c>
    </row>
  </sheetData>
  <sheetProtection algorithmName="SHA-512" hashValue="TjMDMCji1A8uoKvLZLMKuxs0XQLzABFdWI+9FwvUGdCKt2aMtj6H1RP+XElMYfI3mHopMucjb0/IQ/KUbZfcpA==" saltValue="cDVSOX/S3bX8EzbfFV5zVA==" spinCount="100000" sheet="1" selectLockedCells="1" selectUnlockedCells="1"/>
  <mergeCells count="6">
    <mergeCell ref="A21:B21"/>
    <mergeCell ref="A13:C13"/>
    <mergeCell ref="A20:C20"/>
    <mergeCell ref="A3:B3"/>
    <mergeCell ref="A4:B4"/>
    <mergeCell ref="A14:B14"/>
  </mergeCells>
  <pageMargins left="0.7" right="0.7" top="0.75" bottom="0.75" header="0.3" footer="0.3"/>
  <pageSetup paperSize="9" scale="75" orientation="portrait" r:id="rId1"/>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O26"/>
  <sheetViews>
    <sheetView workbookViewId="0">
      <pane xSplit="6" ySplit="18" topLeftCell="G19" activePane="bottomRight" state="frozen"/>
      <selection pane="topRight" activeCell="G1" sqref="G1"/>
      <selection pane="bottomLeft" activeCell="A19" sqref="A19"/>
      <selection pane="bottomRight" activeCell="F2" sqref="F2"/>
    </sheetView>
  </sheetViews>
  <sheetFormatPr defaultRowHeight="15" x14ac:dyDescent="0.25"/>
  <cols>
    <col min="1" max="1" width="1.85546875" style="1" customWidth="1"/>
    <col min="2" max="2" width="4" style="1" customWidth="1"/>
    <col min="3" max="3" width="18.5703125" style="1" customWidth="1"/>
    <col min="4" max="4" width="13.140625" style="1" customWidth="1"/>
    <col min="5" max="5" width="3.5703125" style="1" customWidth="1"/>
    <col min="6" max="6" width="104.28515625" style="1" customWidth="1"/>
    <col min="7" max="13" width="9.140625" style="1"/>
    <col min="14" max="14" width="14.7109375" style="1" customWidth="1"/>
    <col min="15" max="16384" width="9.140625" style="1"/>
  </cols>
  <sheetData>
    <row r="1" spans="1:14" s="77" customFormat="1" ht="39" customHeight="1" x14ac:dyDescent="0.25">
      <c r="A1" s="395" t="s">
        <v>167</v>
      </c>
      <c r="B1" s="395"/>
      <c r="C1" s="395"/>
      <c r="D1" s="395"/>
      <c r="E1" s="395"/>
      <c r="F1" s="395"/>
      <c r="G1" s="81"/>
      <c r="H1" s="81"/>
      <c r="I1" s="81"/>
      <c r="J1" s="81"/>
      <c r="K1" s="81"/>
      <c r="L1" s="81"/>
      <c r="M1" s="81"/>
      <c r="N1" s="81"/>
    </row>
    <row r="2" spans="1:14" x14ac:dyDescent="0.25">
      <c r="B2" s="82"/>
      <c r="C2" s="82"/>
      <c r="D2" s="82"/>
      <c r="E2" s="82"/>
      <c r="F2" s="82"/>
      <c r="G2" s="82"/>
      <c r="H2" s="82"/>
      <c r="I2" s="82"/>
      <c r="J2" s="82"/>
      <c r="K2" s="82"/>
    </row>
    <row r="3" spans="1:14" ht="15.75" x14ac:dyDescent="0.25">
      <c r="B3" s="84" t="s">
        <v>37</v>
      </c>
      <c r="C3" s="84"/>
      <c r="G3" s="83"/>
    </row>
    <row r="4" spans="1:14" ht="10.5" customHeight="1" thickBot="1" x14ac:dyDescent="0.3">
      <c r="C4" s="83"/>
    </row>
    <row r="5" spans="1:14" ht="21.75" customHeight="1" thickBot="1" x14ac:dyDescent="0.3">
      <c r="B5" s="399" t="s">
        <v>35</v>
      </c>
      <c r="C5" s="400"/>
      <c r="D5" s="157" t="s">
        <v>36</v>
      </c>
      <c r="F5" s="396" t="s">
        <v>168</v>
      </c>
      <c r="G5" s="9"/>
      <c r="H5" s="9"/>
      <c r="I5" s="9"/>
      <c r="J5" s="9"/>
      <c r="K5" s="9"/>
      <c r="L5" s="9"/>
      <c r="M5" s="9"/>
      <c r="N5" s="9"/>
    </row>
    <row r="6" spans="1:14" x14ac:dyDescent="0.25">
      <c r="B6" s="85">
        <v>1</v>
      </c>
      <c r="C6" s="86" t="s">
        <v>27</v>
      </c>
      <c r="D6" s="158">
        <v>0</v>
      </c>
      <c r="F6" s="397"/>
      <c r="G6" s="9"/>
      <c r="H6" s="9"/>
      <c r="I6" s="9"/>
      <c r="J6" s="9"/>
      <c r="K6" s="9"/>
      <c r="L6" s="9"/>
      <c r="M6" s="9"/>
      <c r="N6" s="9"/>
    </row>
    <row r="7" spans="1:14" ht="15.75" thickBot="1" x14ac:dyDescent="0.3">
      <c r="B7" s="94">
        <v>2</v>
      </c>
      <c r="C7" s="95" t="s">
        <v>28</v>
      </c>
      <c r="D7" s="159">
        <v>0</v>
      </c>
      <c r="F7" s="397"/>
      <c r="G7" s="9"/>
      <c r="H7" s="9"/>
      <c r="I7" s="9"/>
      <c r="J7" s="9"/>
      <c r="K7" s="9"/>
      <c r="L7" s="9"/>
      <c r="M7" s="9"/>
      <c r="N7" s="9"/>
    </row>
    <row r="8" spans="1:14" x14ac:dyDescent="0.25">
      <c r="B8" s="85">
        <v>3</v>
      </c>
      <c r="C8" s="86" t="s">
        <v>29</v>
      </c>
      <c r="D8" s="158">
        <v>0</v>
      </c>
      <c r="F8" s="397"/>
      <c r="G8" s="9"/>
      <c r="H8" s="9"/>
      <c r="I8" s="9"/>
      <c r="J8" s="9"/>
      <c r="K8" s="9"/>
      <c r="L8" s="9"/>
      <c r="M8" s="9"/>
      <c r="N8" s="9"/>
    </row>
    <row r="9" spans="1:14" x14ac:dyDescent="0.25">
      <c r="B9" s="96">
        <v>4</v>
      </c>
      <c r="C9" s="97" t="s">
        <v>30</v>
      </c>
      <c r="D9" s="160">
        <v>0</v>
      </c>
      <c r="F9" s="397"/>
      <c r="G9" s="9"/>
      <c r="H9" s="9"/>
      <c r="I9" s="9"/>
      <c r="J9" s="9"/>
      <c r="K9" s="9"/>
      <c r="L9" s="9"/>
      <c r="M9" s="9"/>
      <c r="N9" s="9"/>
    </row>
    <row r="10" spans="1:14" ht="15.75" thickBot="1" x14ac:dyDescent="0.3">
      <c r="B10" s="87">
        <v>5</v>
      </c>
      <c r="C10" s="88" t="s">
        <v>33</v>
      </c>
      <c r="D10" s="161">
        <v>0</v>
      </c>
      <c r="F10" s="397"/>
      <c r="G10" s="9"/>
      <c r="H10" s="9"/>
      <c r="I10" s="9"/>
      <c r="J10" s="9"/>
      <c r="K10" s="9"/>
      <c r="L10" s="9"/>
      <c r="M10" s="9"/>
      <c r="N10" s="9"/>
    </row>
    <row r="11" spans="1:14" x14ac:dyDescent="0.25">
      <c r="B11" s="98">
        <v>6</v>
      </c>
      <c r="C11" s="99" t="s">
        <v>31</v>
      </c>
      <c r="D11" s="162">
        <v>0</v>
      </c>
      <c r="F11" s="397"/>
      <c r="G11" s="9"/>
      <c r="H11" s="9"/>
      <c r="I11" s="9"/>
      <c r="J11" s="9"/>
      <c r="K11" s="9"/>
      <c r="L11" s="9"/>
      <c r="M11" s="9"/>
      <c r="N11" s="9"/>
    </row>
    <row r="12" spans="1:14" x14ac:dyDescent="0.25">
      <c r="B12" s="89">
        <v>7</v>
      </c>
      <c r="C12" s="90" t="s">
        <v>32</v>
      </c>
      <c r="D12" s="163">
        <v>0</v>
      </c>
      <c r="F12" s="397"/>
      <c r="G12" s="9"/>
      <c r="H12" s="9"/>
      <c r="I12" s="9"/>
      <c r="J12" s="9"/>
      <c r="K12" s="9"/>
      <c r="L12" s="9"/>
      <c r="M12" s="9"/>
      <c r="N12" s="9"/>
    </row>
    <row r="13" spans="1:14" ht="15.75" thickBot="1" x14ac:dyDescent="0.3">
      <c r="B13" s="94">
        <v>8</v>
      </c>
      <c r="C13" s="95" t="s">
        <v>34</v>
      </c>
      <c r="D13" s="159">
        <v>0</v>
      </c>
      <c r="F13" s="397"/>
      <c r="G13" s="9"/>
      <c r="H13" s="9"/>
      <c r="I13" s="9"/>
      <c r="J13" s="9"/>
      <c r="K13" s="9"/>
      <c r="L13" s="9"/>
      <c r="M13" s="9"/>
      <c r="N13" s="9"/>
    </row>
    <row r="14" spans="1:14" x14ac:dyDescent="0.25">
      <c r="B14" s="91">
        <v>9</v>
      </c>
      <c r="C14" s="92" t="s">
        <v>38</v>
      </c>
      <c r="D14" s="164">
        <v>0</v>
      </c>
      <c r="F14" s="397"/>
      <c r="G14" s="9"/>
      <c r="H14" s="9"/>
      <c r="I14" s="9"/>
      <c r="J14" s="9"/>
      <c r="K14" s="9"/>
      <c r="L14" s="9"/>
      <c r="M14" s="9"/>
      <c r="N14" s="9"/>
    </row>
    <row r="15" spans="1:14" x14ac:dyDescent="0.25">
      <c r="B15" s="96">
        <v>10</v>
      </c>
      <c r="C15" s="97" t="s">
        <v>39</v>
      </c>
      <c r="D15" s="160">
        <v>0</v>
      </c>
      <c r="F15" s="397"/>
      <c r="G15" s="9"/>
      <c r="H15" s="9"/>
      <c r="I15" s="9"/>
      <c r="J15" s="9"/>
      <c r="K15" s="9"/>
      <c r="L15" s="9"/>
      <c r="M15" s="9"/>
      <c r="N15" s="9"/>
    </row>
    <row r="16" spans="1:14" x14ac:dyDescent="0.25">
      <c r="B16" s="89">
        <v>11</v>
      </c>
      <c r="C16" s="90" t="s">
        <v>40</v>
      </c>
      <c r="D16" s="163">
        <v>0</v>
      </c>
      <c r="F16" s="397"/>
      <c r="G16" s="9"/>
      <c r="H16" s="9"/>
      <c r="I16" s="9"/>
      <c r="J16" s="9"/>
      <c r="K16" s="9"/>
      <c r="L16" s="9"/>
      <c r="M16" s="9"/>
      <c r="N16" s="9"/>
    </row>
    <row r="17" spans="2:15" ht="15.75" thickBot="1" x14ac:dyDescent="0.3">
      <c r="B17" s="94">
        <v>12</v>
      </c>
      <c r="C17" s="95" t="s">
        <v>41</v>
      </c>
      <c r="D17" s="159">
        <v>0</v>
      </c>
      <c r="F17" s="397"/>
      <c r="G17" s="9"/>
      <c r="H17" s="9"/>
      <c r="I17" s="9"/>
      <c r="J17" s="9"/>
      <c r="K17" s="9"/>
      <c r="L17" s="9"/>
      <c r="M17" s="9"/>
      <c r="N17" s="9"/>
    </row>
    <row r="18" spans="2:15" ht="108" customHeight="1" thickBot="1" x14ac:dyDescent="0.3">
      <c r="F18" s="398"/>
      <c r="G18" s="93"/>
      <c r="H18" s="93"/>
      <c r="I18" s="93"/>
      <c r="J18" s="93"/>
      <c r="K18" s="93"/>
      <c r="L18" s="93"/>
      <c r="M18" s="93"/>
      <c r="N18" s="93"/>
      <c r="O18" s="93"/>
    </row>
    <row r="19" spans="2:15" x14ac:dyDescent="0.25">
      <c r="G19" s="93"/>
      <c r="H19" s="93"/>
      <c r="I19" s="93"/>
      <c r="J19" s="93"/>
      <c r="K19" s="93"/>
      <c r="L19" s="93"/>
      <c r="M19" s="93"/>
      <c r="N19" s="93"/>
      <c r="O19" s="93"/>
    </row>
    <row r="20" spans="2:15" x14ac:dyDescent="0.25">
      <c r="G20" s="93"/>
      <c r="H20" s="93"/>
      <c r="I20" s="93"/>
      <c r="J20" s="93"/>
      <c r="K20" s="93"/>
      <c r="L20" s="93"/>
      <c r="M20" s="93"/>
      <c r="N20" s="93"/>
      <c r="O20" s="93"/>
    </row>
    <row r="21" spans="2:15" x14ac:dyDescent="0.25">
      <c r="G21" s="93"/>
      <c r="H21" s="93"/>
      <c r="I21" s="93"/>
      <c r="J21" s="93"/>
      <c r="K21" s="93"/>
      <c r="L21" s="93"/>
      <c r="M21" s="93"/>
      <c r="N21" s="93"/>
      <c r="O21" s="93"/>
    </row>
    <row r="22" spans="2:15" x14ac:dyDescent="0.25">
      <c r="G22" s="93"/>
      <c r="H22" s="93"/>
      <c r="I22" s="93"/>
      <c r="J22" s="93"/>
      <c r="K22" s="93"/>
      <c r="L22" s="93"/>
      <c r="M22" s="93"/>
      <c r="N22" s="93"/>
      <c r="O22" s="93"/>
    </row>
    <row r="23" spans="2:15" x14ac:dyDescent="0.25">
      <c r="G23" s="93"/>
      <c r="H23" s="93"/>
      <c r="I23" s="93"/>
      <c r="J23" s="93"/>
      <c r="K23" s="93"/>
      <c r="L23" s="93"/>
      <c r="M23" s="93"/>
      <c r="N23" s="93"/>
      <c r="O23" s="93"/>
    </row>
    <row r="24" spans="2:15" x14ac:dyDescent="0.25">
      <c r="G24" s="93"/>
      <c r="H24" s="93"/>
      <c r="I24" s="93"/>
      <c r="J24" s="93"/>
      <c r="K24" s="93"/>
      <c r="L24" s="93"/>
      <c r="M24" s="93"/>
      <c r="N24" s="93"/>
      <c r="O24" s="93"/>
    </row>
    <row r="25" spans="2:15" x14ac:dyDescent="0.25">
      <c r="G25" s="93"/>
      <c r="H25" s="93"/>
      <c r="I25" s="93"/>
      <c r="J25" s="93"/>
      <c r="K25" s="93"/>
      <c r="L25" s="93"/>
      <c r="M25" s="93"/>
      <c r="N25" s="93"/>
      <c r="O25" s="93"/>
    </row>
    <row r="26" spans="2:15" x14ac:dyDescent="0.25">
      <c r="G26" s="93"/>
      <c r="H26" s="93"/>
      <c r="I26" s="93"/>
      <c r="J26" s="93"/>
      <c r="K26" s="93"/>
      <c r="L26" s="93"/>
      <c r="M26" s="93"/>
      <c r="N26" s="93"/>
      <c r="O26" s="93"/>
    </row>
  </sheetData>
  <sheetProtection selectLockedCells="1"/>
  <mergeCells count="3">
    <mergeCell ref="A1:F1"/>
    <mergeCell ref="F5:F18"/>
    <mergeCell ref="B5: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61"/>
  </sheetPr>
  <dimension ref="B1:Q42"/>
  <sheetViews>
    <sheetView workbookViewId="0">
      <selection activeCell="B18" sqref="B18:L18"/>
    </sheetView>
  </sheetViews>
  <sheetFormatPr defaultRowHeight="12.75" x14ac:dyDescent="0.2"/>
  <cols>
    <col min="1" max="1" width="5.140625" style="45" customWidth="1"/>
    <col min="2" max="3" width="9.140625" style="45"/>
    <col min="4" max="4" width="5.85546875" style="45" customWidth="1"/>
    <col min="5" max="5" width="7.28515625" style="45" hidden="1" customWidth="1"/>
    <col min="6" max="6" width="17.28515625" style="45" customWidth="1"/>
    <col min="7" max="7" width="2.140625" style="45" hidden="1" customWidth="1"/>
    <col min="8" max="8" width="2" style="45" hidden="1" customWidth="1"/>
    <col min="9" max="9" width="17.85546875" style="45" customWidth="1"/>
    <col min="10" max="10" width="16.28515625" style="45" customWidth="1"/>
    <col min="11" max="11" width="12.7109375" style="45" customWidth="1"/>
    <col min="12" max="12" width="4.42578125" style="45" customWidth="1"/>
    <col min="13" max="13" width="9.28515625" style="45" customWidth="1"/>
    <col min="14" max="26" width="9.140625" style="45"/>
    <col min="27" max="27" width="8.140625" style="45" customWidth="1"/>
    <col min="28" max="16384" width="9.140625" style="45"/>
  </cols>
  <sheetData>
    <row r="1" spans="2:17" ht="50.25" customHeight="1" x14ac:dyDescent="0.2">
      <c r="B1" s="405" t="s">
        <v>142</v>
      </c>
      <c r="C1" s="405"/>
      <c r="D1" s="405"/>
      <c r="E1" s="405"/>
      <c r="F1" s="405"/>
      <c r="G1" s="405"/>
      <c r="H1" s="405"/>
      <c r="I1" s="405"/>
      <c r="J1" s="405"/>
      <c r="K1" s="405"/>
      <c r="L1" s="405"/>
    </row>
    <row r="2" spans="2:17" ht="16.5" customHeight="1" x14ac:dyDescent="0.2">
      <c r="B2" s="76" t="s">
        <v>151</v>
      </c>
      <c r="C2" s="71"/>
      <c r="D2" s="71"/>
      <c r="E2" s="71"/>
      <c r="F2" s="71"/>
      <c r="G2" s="71"/>
      <c r="H2" s="71"/>
      <c r="I2" s="71"/>
      <c r="J2" s="71"/>
      <c r="K2" s="71"/>
      <c r="L2" s="71"/>
    </row>
    <row r="3" spans="2:17" ht="51" customHeight="1" x14ac:dyDescent="0.2">
      <c r="B3" s="74"/>
      <c r="C3" s="74"/>
      <c r="D3" s="74"/>
      <c r="E3" s="74"/>
      <c r="F3" s="74"/>
      <c r="G3" s="74"/>
      <c r="H3" s="74"/>
      <c r="I3" s="74"/>
      <c r="J3" s="75"/>
      <c r="K3" s="74"/>
      <c r="L3" s="74"/>
    </row>
    <row r="4" spans="2:17" x14ac:dyDescent="0.2">
      <c r="B4" s="73"/>
      <c r="C4" s="73"/>
      <c r="D4" s="73"/>
      <c r="E4" s="73"/>
      <c r="F4" s="73"/>
      <c r="G4" s="73"/>
      <c r="H4" s="73"/>
      <c r="I4" s="73"/>
      <c r="J4" s="73"/>
      <c r="K4" s="73"/>
      <c r="L4" s="73"/>
    </row>
    <row r="5" spans="2:17" ht="14.1" customHeight="1" x14ac:dyDescent="0.2">
      <c r="B5" s="71"/>
      <c r="C5" s="71"/>
      <c r="D5" s="71"/>
      <c r="E5" s="71"/>
      <c r="F5" s="71"/>
      <c r="G5" s="71"/>
      <c r="H5" s="71"/>
      <c r="I5" s="71"/>
      <c r="J5" s="71"/>
      <c r="K5" s="71"/>
      <c r="L5" s="71"/>
      <c r="Q5" s="72"/>
    </row>
    <row r="6" spans="2:17" ht="14.1" customHeight="1" x14ac:dyDescent="0.25">
      <c r="B6" s="58"/>
      <c r="C6" s="71"/>
      <c r="D6" s="71"/>
      <c r="E6" s="71"/>
      <c r="F6" s="71"/>
      <c r="G6" s="71"/>
      <c r="H6" s="71"/>
      <c r="I6" s="71"/>
      <c r="J6" s="71"/>
      <c r="K6" s="71"/>
      <c r="L6" s="71"/>
    </row>
    <row r="7" spans="2:17" ht="15" customHeight="1" x14ac:dyDescent="0.25">
      <c r="B7" s="54" t="s">
        <v>120</v>
      </c>
      <c r="C7" s="54"/>
      <c r="D7" s="58"/>
      <c r="E7" s="58"/>
      <c r="F7" s="58"/>
      <c r="G7" s="58"/>
      <c r="H7" s="58"/>
      <c r="I7" s="58"/>
      <c r="J7" s="58"/>
      <c r="K7" s="58"/>
      <c r="L7" s="58"/>
    </row>
    <row r="8" spans="2:17" ht="15" customHeight="1" x14ac:dyDescent="0.25">
      <c r="B8" s="54" t="s">
        <v>26</v>
      </c>
      <c r="C8" s="54"/>
      <c r="D8" s="58"/>
      <c r="E8" s="58"/>
      <c r="F8" s="58"/>
      <c r="G8" s="58"/>
      <c r="H8" s="58"/>
      <c r="I8" s="58"/>
      <c r="J8" s="58"/>
      <c r="K8" s="58"/>
      <c r="L8" s="58"/>
    </row>
    <row r="9" spans="2:17" ht="14.1" customHeight="1" x14ac:dyDescent="0.25">
      <c r="B9" s="59"/>
      <c r="C9" s="58"/>
      <c r="D9" s="58"/>
      <c r="E9" s="58"/>
      <c r="F9" s="58"/>
      <c r="G9" s="58"/>
      <c r="H9" s="58"/>
      <c r="I9" s="58"/>
      <c r="J9" s="58"/>
      <c r="K9" s="58"/>
      <c r="L9" s="58"/>
    </row>
    <row r="10" spans="2:17" ht="14.1" customHeight="1" x14ac:dyDescent="0.25">
      <c r="B10" s="59"/>
      <c r="C10" s="58"/>
      <c r="D10" s="58"/>
      <c r="E10" s="58"/>
      <c r="F10" s="58"/>
      <c r="G10" s="58"/>
      <c r="H10" s="58"/>
      <c r="I10" s="58"/>
      <c r="J10" s="58"/>
      <c r="K10" s="58"/>
      <c r="L10" s="58"/>
    </row>
    <row r="11" spans="2:17" ht="14.1" customHeight="1" x14ac:dyDescent="0.25">
      <c r="B11" s="58"/>
      <c r="C11" s="58"/>
      <c r="D11" s="58"/>
      <c r="E11" s="70"/>
      <c r="F11" s="70"/>
      <c r="G11" s="70"/>
      <c r="H11" s="70"/>
      <c r="I11" s="70"/>
      <c r="J11" s="58"/>
      <c r="K11" s="58"/>
      <c r="L11" s="58"/>
    </row>
    <row r="12" spans="2:17" ht="14.1" customHeight="1" x14ac:dyDescent="0.25">
      <c r="B12" s="58"/>
      <c r="C12" s="58"/>
      <c r="D12" s="58"/>
      <c r="E12" s="58"/>
      <c r="F12" s="58"/>
      <c r="G12" s="58"/>
      <c r="H12" s="58"/>
      <c r="I12" s="58"/>
      <c r="J12" s="58"/>
      <c r="K12" s="58"/>
      <c r="L12" s="58"/>
    </row>
    <row r="13" spans="2:17" ht="20.25" customHeight="1" x14ac:dyDescent="0.25">
      <c r="B13" s="58"/>
      <c r="C13" s="58"/>
      <c r="D13" s="58"/>
      <c r="E13" s="68"/>
      <c r="F13" s="68"/>
      <c r="G13" s="68"/>
      <c r="H13" s="58"/>
      <c r="I13" s="69" t="s">
        <v>121</v>
      </c>
      <c r="J13" s="58"/>
      <c r="K13" s="58"/>
      <c r="L13" s="58"/>
    </row>
    <row r="14" spans="2:17" ht="24" customHeight="1" x14ac:dyDescent="0.3">
      <c r="B14" s="58"/>
      <c r="C14" s="58"/>
      <c r="D14" s="58"/>
      <c r="E14" s="68"/>
      <c r="F14" s="68"/>
      <c r="G14" s="68"/>
      <c r="H14" s="58"/>
      <c r="I14" s="67"/>
      <c r="J14" s="58"/>
      <c r="K14" s="58"/>
      <c r="L14" s="58"/>
    </row>
    <row r="15" spans="2:17" ht="17.25" customHeight="1" x14ac:dyDescent="0.2">
      <c r="B15" s="54"/>
      <c r="C15" s="54"/>
      <c r="D15" s="54"/>
      <c r="E15" s="54"/>
      <c r="F15" s="245"/>
      <c r="G15" s="245"/>
      <c r="H15" s="246"/>
      <c r="I15" s="247" t="s">
        <v>122</v>
      </c>
      <c r="J15" s="246"/>
      <c r="K15" s="54"/>
      <c r="L15" s="54"/>
    </row>
    <row r="16" spans="2:17" ht="33" customHeight="1" x14ac:dyDescent="0.2">
      <c r="B16" s="54"/>
      <c r="C16" s="54"/>
      <c r="D16" s="54"/>
      <c r="E16" s="54"/>
      <c r="F16" s="413" t="s">
        <v>144</v>
      </c>
      <c r="G16" s="413"/>
      <c r="H16" s="413"/>
      <c r="I16" s="413"/>
      <c r="J16" s="413"/>
      <c r="K16" s="54"/>
      <c r="L16" s="54"/>
    </row>
    <row r="17" spans="2:13" ht="38.25" customHeight="1" x14ac:dyDescent="0.2">
      <c r="B17" s="54"/>
      <c r="C17" s="54"/>
      <c r="D17" s="54"/>
      <c r="E17" s="54"/>
      <c r="F17" s="222"/>
      <c r="G17" s="54"/>
      <c r="H17" s="54"/>
      <c r="I17" s="222"/>
      <c r="J17" s="54"/>
      <c r="K17" s="54"/>
      <c r="L17" s="54"/>
    </row>
    <row r="18" spans="2:13" ht="80.099999999999994" customHeight="1" x14ac:dyDescent="0.2">
      <c r="B18" s="406" t="s">
        <v>123</v>
      </c>
      <c r="C18" s="406"/>
      <c r="D18" s="406"/>
      <c r="E18" s="406"/>
      <c r="F18" s="406"/>
      <c r="G18" s="406"/>
      <c r="H18" s="406"/>
      <c r="I18" s="406"/>
      <c r="J18" s="406"/>
      <c r="K18" s="406"/>
      <c r="L18" s="406"/>
      <c r="M18" s="66"/>
    </row>
    <row r="19" spans="2:13" ht="14.1" customHeight="1" x14ac:dyDescent="0.2">
      <c r="B19" s="65"/>
      <c r="C19" s="65"/>
      <c r="D19" s="65"/>
      <c r="E19" s="65"/>
      <c r="F19" s="65"/>
      <c r="G19" s="65"/>
      <c r="H19" s="65"/>
      <c r="I19" s="65"/>
      <c r="J19" s="65"/>
      <c r="K19" s="65"/>
      <c r="L19" s="65"/>
    </row>
    <row r="20" spans="2:13" ht="15" customHeight="1" x14ac:dyDescent="0.25">
      <c r="B20" s="58"/>
      <c r="C20" s="58"/>
      <c r="D20" s="248" t="s">
        <v>25</v>
      </c>
      <c r="E20" s="410" t="s">
        <v>152</v>
      </c>
      <c r="F20" s="411"/>
      <c r="G20" s="410" t="s">
        <v>153</v>
      </c>
      <c r="H20" s="412"/>
      <c r="I20" s="411"/>
      <c r="J20" s="248" t="s">
        <v>24</v>
      </c>
      <c r="K20" s="58"/>
      <c r="L20" s="58"/>
    </row>
    <row r="21" spans="2:13" ht="15" customHeight="1" x14ac:dyDescent="0.25">
      <c r="B21" s="58"/>
      <c r="C21" s="58"/>
      <c r="D21" s="249">
        <v>1</v>
      </c>
      <c r="E21" s="250"/>
      <c r="F21" s="251"/>
      <c r="G21" s="402"/>
      <c r="H21" s="403"/>
      <c r="I21" s="251"/>
      <c r="J21" s="252"/>
      <c r="K21" s="64"/>
      <c r="L21" s="58"/>
    </row>
    <row r="22" spans="2:13" ht="15" customHeight="1" x14ac:dyDescent="0.25">
      <c r="B22" s="58"/>
      <c r="C22" s="58"/>
      <c r="D22" s="249">
        <v>2</v>
      </c>
      <c r="E22" s="250"/>
      <c r="F22" s="251"/>
      <c r="G22" s="402"/>
      <c r="H22" s="403"/>
      <c r="I22" s="251"/>
      <c r="J22" s="252"/>
      <c r="K22" s="64"/>
      <c r="L22" s="58"/>
    </row>
    <row r="23" spans="2:13" ht="15" customHeight="1" x14ac:dyDescent="0.25">
      <c r="B23" s="58"/>
      <c r="C23" s="58"/>
      <c r="D23" s="249">
        <v>3</v>
      </c>
      <c r="E23" s="250"/>
      <c r="F23" s="251"/>
      <c r="G23" s="402"/>
      <c r="H23" s="403"/>
      <c r="I23" s="251"/>
      <c r="J23" s="252"/>
      <c r="K23" s="64"/>
      <c r="L23" s="58"/>
    </row>
    <row r="24" spans="2:13" ht="15" customHeight="1" x14ac:dyDescent="0.25">
      <c r="B24" s="58" t="s">
        <v>23</v>
      </c>
      <c r="C24" s="58"/>
      <c r="D24" s="249">
        <v>4</v>
      </c>
      <c r="E24" s="250"/>
      <c r="F24" s="251"/>
      <c r="G24" s="402"/>
      <c r="H24" s="403"/>
      <c r="I24" s="251"/>
      <c r="J24" s="252"/>
      <c r="K24" s="64"/>
      <c r="L24" s="58"/>
    </row>
    <row r="25" spans="2:13" ht="15" customHeight="1" x14ac:dyDescent="0.25">
      <c r="B25" s="63"/>
      <c r="C25" s="62"/>
      <c r="D25" s="249">
        <v>5</v>
      </c>
      <c r="E25" s="250"/>
      <c r="F25" s="259"/>
      <c r="G25" s="402"/>
      <c r="H25" s="403"/>
      <c r="I25" s="259"/>
      <c r="J25" s="252"/>
      <c r="K25" s="58"/>
      <c r="L25" s="58"/>
    </row>
    <row r="26" spans="2:13" ht="12.95" customHeight="1" x14ac:dyDescent="0.25">
      <c r="B26" s="61"/>
      <c r="C26" s="61"/>
      <c r="D26" s="60"/>
      <c r="E26" s="58"/>
      <c r="F26" s="58"/>
      <c r="G26" s="58"/>
      <c r="H26" s="58"/>
      <c r="I26" s="58"/>
      <c r="J26" s="58"/>
      <c r="K26" s="58"/>
      <c r="L26" s="58"/>
    </row>
    <row r="27" spans="2:13" ht="14.1" customHeight="1" x14ac:dyDescent="0.25">
      <c r="B27" s="58"/>
      <c r="C27" s="58"/>
      <c r="D27" s="58"/>
      <c r="E27" s="58"/>
      <c r="F27" s="58"/>
      <c r="G27" s="58"/>
      <c r="H27" s="58"/>
      <c r="I27" s="58"/>
      <c r="J27" s="58"/>
      <c r="K27" s="58"/>
      <c r="L27" s="58"/>
    </row>
    <row r="28" spans="2:13" ht="14.1" customHeight="1" x14ac:dyDescent="0.25">
      <c r="B28" s="59"/>
      <c r="C28" s="58"/>
      <c r="D28" s="58"/>
      <c r="E28" s="58"/>
      <c r="F28" s="58"/>
      <c r="G28" s="58"/>
      <c r="H28" s="58"/>
      <c r="I28" s="58"/>
      <c r="J28" s="58"/>
      <c r="K28" s="58"/>
      <c r="L28" s="58"/>
    </row>
    <row r="29" spans="2:13" ht="135" hidden="1" customHeight="1" x14ac:dyDescent="0.2">
      <c r="B29" s="407" t="s">
        <v>22</v>
      </c>
      <c r="C29" s="408"/>
      <c r="D29" s="408"/>
      <c r="E29" s="408"/>
      <c r="F29" s="408"/>
      <c r="G29" s="408"/>
      <c r="H29" s="408"/>
      <c r="I29" s="408"/>
      <c r="J29" s="408"/>
      <c r="K29" s="408"/>
      <c r="L29" s="409"/>
      <c r="M29" s="57"/>
    </row>
    <row r="30" spans="2:13" ht="14.1" customHeight="1" x14ac:dyDescent="0.2">
      <c r="B30" s="56"/>
      <c r="C30" s="56"/>
      <c r="D30" s="56"/>
      <c r="E30" s="56"/>
      <c r="F30" s="56"/>
      <c r="G30" s="56"/>
      <c r="H30" s="56"/>
      <c r="I30" s="56"/>
      <c r="J30" s="56"/>
      <c r="K30" s="56"/>
      <c r="L30" s="56"/>
    </row>
    <row r="31" spans="2:13" ht="14.1" customHeight="1" x14ac:dyDescent="0.2">
      <c r="B31" s="56"/>
      <c r="C31" s="56"/>
      <c r="D31" s="56"/>
      <c r="E31" s="56"/>
      <c r="F31" s="56"/>
      <c r="G31" s="56"/>
      <c r="H31" s="56"/>
      <c r="I31" s="56"/>
      <c r="J31" s="56"/>
      <c r="K31" s="56"/>
      <c r="L31" s="56"/>
    </row>
    <row r="32" spans="2:13" ht="14.1" customHeight="1" x14ac:dyDescent="0.2">
      <c r="B32" s="54"/>
      <c r="C32" s="54"/>
      <c r="D32" s="54"/>
      <c r="E32" s="54"/>
      <c r="F32" s="54"/>
      <c r="G32" s="54"/>
      <c r="H32" s="54"/>
      <c r="I32" s="54"/>
      <c r="J32" s="54"/>
      <c r="K32" s="54"/>
      <c r="L32" s="54"/>
    </row>
    <row r="33" spans="2:13" ht="15" customHeight="1" x14ac:dyDescent="0.3">
      <c r="B33" s="404" t="s">
        <v>21</v>
      </c>
      <c r="C33" s="404"/>
      <c r="D33" s="404"/>
      <c r="E33" s="404"/>
      <c r="F33" s="404"/>
      <c r="G33" s="404"/>
      <c r="H33" s="253"/>
      <c r="I33" s="404" t="s">
        <v>20</v>
      </c>
      <c r="J33" s="404"/>
      <c r="K33" s="404"/>
      <c r="L33" s="404"/>
      <c r="M33" s="55"/>
    </row>
    <row r="34" spans="2:13" ht="15" customHeight="1" x14ac:dyDescent="0.25">
      <c r="B34" s="246" t="s">
        <v>19</v>
      </c>
      <c r="C34" s="246"/>
      <c r="D34" s="246"/>
      <c r="E34" s="246"/>
      <c r="F34" s="246"/>
      <c r="G34" s="246"/>
      <c r="H34" s="246"/>
      <c r="I34" s="246" t="s">
        <v>124</v>
      </c>
      <c r="J34" s="246"/>
      <c r="K34" s="254"/>
      <c r="L34" s="254"/>
      <c r="M34" s="49"/>
    </row>
    <row r="35" spans="2:13" ht="14.1" customHeight="1" x14ac:dyDescent="0.25">
      <c r="B35" s="255" t="s">
        <v>125</v>
      </c>
      <c r="C35" s="245"/>
      <c r="D35" s="245"/>
      <c r="E35" s="245"/>
      <c r="F35" s="245"/>
      <c r="G35" s="245"/>
      <c r="H35" s="245"/>
      <c r="I35" s="256" t="s">
        <v>126</v>
      </c>
      <c r="J35" s="245"/>
      <c r="K35" s="254"/>
      <c r="L35" s="254"/>
      <c r="M35" s="49"/>
    </row>
    <row r="36" spans="2:13" ht="15" customHeight="1" x14ac:dyDescent="0.25">
      <c r="B36" s="50"/>
      <c r="C36" s="50"/>
      <c r="D36" s="50"/>
      <c r="E36" s="50"/>
      <c r="F36" s="50"/>
      <c r="G36" s="50"/>
      <c r="H36" s="50"/>
      <c r="I36" s="53"/>
      <c r="J36" s="52" t="s">
        <v>18</v>
      </c>
      <c r="K36" s="401">
        <f ca="1">TODAY()</f>
        <v>43501</v>
      </c>
      <c r="L36" s="401"/>
      <c r="M36" s="49"/>
    </row>
    <row r="37" spans="2:13" ht="21" customHeight="1" x14ac:dyDescent="0.25">
      <c r="B37" s="50"/>
      <c r="C37" s="50"/>
      <c r="D37" s="50"/>
      <c r="E37" s="50"/>
      <c r="F37" s="50"/>
      <c r="G37" s="50"/>
      <c r="H37" s="50"/>
      <c r="I37" s="50"/>
      <c r="J37" s="50"/>
      <c r="K37" s="50"/>
      <c r="L37" s="50"/>
      <c r="M37" s="49"/>
    </row>
    <row r="38" spans="2:13" ht="79.5" customHeight="1" x14ac:dyDescent="0.25">
      <c r="B38" s="50"/>
      <c r="C38" s="50"/>
      <c r="D38" s="50"/>
      <c r="E38" s="50"/>
      <c r="F38" s="50"/>
      <c r="G38" s="50"/>
      <c r="H38" s="50"/>
      <c r="I38" s="50"/>
      <c r="J38" s="50"/>
      <c r="K38" s="51"/>
      <c r="L38" s="50"/>
      <c r="M38" s="49"/>
    </row>
    <row r="39" spans="2:13" ht="14.1" customHeight="1" x14ac:dyDescent="0.25">
      <c r="C39" s="48"/>
      <c r="D39" s="48"/>
      <c r="E39" s="48"/>
      <c r="F39" s="48"/>
      <c r="G39" s="48"/>
      <c r="H39" s="48"/>
      <c r="I39" s="48"/>
      <c r="J39" s="48"/>
      <c r="K39" s="48"/>
      <c r="L39" s="48"/>
    </row>
    <row r="40" spans="2:13" ht="14.1" customHeight="1" x14ac:dyDescent="0.25">
      <c r="B40" s="48"/>
      <c r="C40" s="48"/>
      <c r="D40" s="48"/>
      <c r="E40" s="48"/>
      <c r="F40" s="48"/>
      <c r="G40" s="48"/>
      <c r="H40" s="48"/>
      <c r="I40" s="48"/>
      <c r="J40" s="48"/>
      <c r="K40" s="48"/>
      <c r="L40" s="48"/>
    </row>
    <row r="41" spans="2:13" x14ac:dyDescent="0.2">
      <c r="B41" s="46"/>
      <c r="C41" s="46"/>
      <c r="D41" s="46"/>
      <c r="E41" s="46"/>
      <c r="F41" s="46"/>
      <c r="G41" s="46"/>
      <c r="H41" s="46"/>
      <c r="I41" s="46"/>
      <c r="J41" s="46"/>
      <c r="K41" s="47"/>
      <c r="L41" s="47"/>
      <c r="M41" s="47"/>
    </row>
    <row r="42" spans="2:13" x14ac:dyDescent="0.2">
      <c r="B42" s="46"/>
      <c r="C42" s="46"/>
      <c r="D42" s="46"/>
      <c r="E42" s="46"/>
      <c r="F42" s="46"/>
      <c r="G42" s="46"/>
      <c r="H42" s="46"/>
      <c r="I42" s="46"/>
      <c r="J42" s="46"/>
      <c r="K42" s="46"/>
      <c r="L42" s="46"/>
    </row>
  </sheetData>
  <sheetProtection password="914D" sheet="1" selectLockedCells="1"/>
  <mergeCells count="14">
    <mergeCell ref="B1:L1"/>
    <mergeCell ref="B18:L18"/>
    <mergeCell ref="B29:L29"/>
    <mergeCell ref="I33:L33"/>
    <mergeCell ref="E20:F20"/>
    <mergeCell ref="G20:I20"/>
    <mergeCell ref="F16:J16"/>
    <mergeCell ref="G25:H25"/>
    <mergeCell ref="K36:L36"/>
    <mergeCell ref="G21:H21"/>
    <mergeCell ref="G22:H22"/>
    <mergeCell ref="G24:H24"/>
    <mergeCell ref="G23:H23"/>
    <mergeCell ref="B33:G33"/>
  </mergeCells>
  <dataValidations count="5">
    <dataValidation type="list" allowBlank="1" showInputMessage="1" showErrorMessage="1" errorTitle="Eroare" error="Alegeti tipul actiunii din lista" sqref="WVQ983062:WVQ983064 JE22:JE24 TA22:TA24 ACW22:ACW24 AMS22:AMS24 AWO22:AWO24 BGK22:BGK24 BQG22:BQG24 CAC22:CAC24 CJY22:CJY24 CTU22:CTU24 DDQ22:DDQ24 DNM22:DNM24 DXI22:DXI24 EHE22:EHE24 ERA22:ERA24 FAW22:FAW24 FKS22:FKS24 FUO22:FUO24 GEK22:GEK24 GOG22:GOG24 GYC22:GYC24 HHY22:HHY24 HRU22:HRU24 IBQ22:IBQ24 ILM22:ILM24 IVI22:IVI24 JFE22:JFE24 JPA22:JPA24 JYW22:JYW24 KIS22:KIS24 KSO22:KSO24 LCK22:LCK24 LMG22:LMG24 LWC22:LWC24 MFY22:MFY24 MPU22:MPU24 MZQ22:MZQ24 NJM22:NJM24 NTI22:NTI24 ODE22:ODE24 ONA22:ONA24 OWW22:OWW24 PGS22:PGS24 PQO22:PQO24 QAK22:QAK24 QKG22:QKG24 QUC22:QUC24 RDY22:RDY24 RNU22:RNU24 RXQ22:RXQ24 SHM22:SHM24 SRI22:SRI24 TBE22:TBE24 TLA22:TLA24 TUW22:TUW24 UES22:UES24 UOO22:UOO24 UYK22:UYK24 VIG22:VIG24 VSC22:VSC24 WBY22:WBY24 WLU22:WLU24 WVQ22:WVQ24 I65558:I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I131094:I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I196630:I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I262166:I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I327702:I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I393238:I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I458774:I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I524310:I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I589846:I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I655382:I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I720918:I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I786454:I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I851990:I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I917526:I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I983062:I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I22:I25" xr:uid="{00000000-0002-0000-0300-000000000000}">
      <formula1>"SMS,SMP,STA,STT"</formula1>
    </dataValidation>
    <dataValidation type="list" allowBlank="1" showInputMessage="1" showErrorMessage="1" errorTitle="Eroare" error="Alegeti tipul actiunii din lista" sqref="WVN983062:WVN983064 JB22:JB24 SX22:SX24 ACT22:ACT24 AMP22:AMP24 AWL22:AWL24 BGH22:BGH24 BQD22:BQD24 BZZ22:BZZ24 CJV22:CJV24 CTR22:CTR24 DDN22:DDN24 DNJ22:DNJ24 DXF22:DXF24 EHB22:EHB24 EQX22:EQX24 FAT22:FAT24 FKP22:FKP24 FUL22:FUL24 GEH22:GEH24 GOD22:GOD24 GXZ22:GXZ24 HHV22:HHV24 HRR22:HRR24 IBN22:IBN24 ILJ22:ILJ24 IVF22:IVF24 JFB22:JFB24 JOX22:JOX24 JYT22:JYT24 KIP22:KIP24 KSL22:KSL24 LCH22:LCH24 LMD22:LMD24 LVZ22:LVZ24 MFV22:MFV24 MPR22:MPR24 MZN22:MZN24 NJJ22:NJJ24 NTF22:NTF24 ODB22:ODB24 OMX22:OMX24 OWT22:OWT24 PGP22:PGP24 PQL22:PQL24 QAH22:QAH24 QKD22:QKD24 QTZ22:QTZ24 RDV22:RDV24 RNR22:RNR24 RXN22:RXN24 SHJ22:SHJ24 SRF22:SRF24 TBB22:TBB24 TKX22:TKX24 TUT22:TUT24 UEP22:UEP24 UOL22:UOL24 UYH22:UYH24 VID22:VID24 VRZ22:VRZ24 WBV22:WBV24 WLR22:WLR24 WVN22:WVN24 F65558:F65560 JB65558:JB65560 SX65558:SX65560 ACT65558:ACT65560 AMP65558:AMP65560 AWL65558:AWL65560 BGH65558:BGH65560 BQD65558:BQD65560 BZZ65558:BZZ65560 CJV65558:CJV65560 CTR65558:CTR65560 DDN65558:DDN65560 DNJ65558:DNJ65560 DXF65558:DXF65560 EHB65558:EHB65560 EQX65558:EQX65560 FAT65558:FAT65560 FKP65558:FKP65560 FUL65558:FUL65560 GEH65558:GEH65560 GOD65558:GOD65560 GXZ65558:GXZ65560 HHV65558:HHV65560 HRR65558:HRR65560 IBN65558:IBN65560 ILJ65558:ILJ65560 IVF65558:IVF65560 JFB65558:JFB65560 JOX65558:JOX65560 JYT65558:JYT65560 KIP65558:KIP65560 KSL65558:KSL65560 LCH65558:LCH65560 LMD65558:LMD65560 LVZ65558:LVZ65560 MFV65558:MFV65560 MPR65558:MPR65560 MZN65558:MZN65560 NJJ65558:NJJ65560 NTF65558:NTF65560 ODB65558:ODB65560 OMX65558:OMX65560 OWT65558:OWT65560 PGP65558:PGP65560 PQL65558:PQL65560 QAH65558:QAH65560 QKD65558:QKD65560 QTZ65558:QTZ65560 RDV65558:RDV65560 RNR65558:RNR65560 RXN65558:RXN65560 SHJ65558:SHJ65560 SRF65558:SRF65560 TBB65558:TBB65560 TKX65558:TKX65560 TUT65558:TUT65560 UEP65558:UEP65560 UOL65558:UOL65560 UYH65558:UYH65560 VID65558:VID65560 VRZ65558:VRZ65560 WBV65558:WBV65560 WLR65558:WLR65560 WVN65558:WVN65560 F131094:F131096 JB131094:JB131096 SX131094:SX131096 ACT131094:ACT131096 AMP131094:AMP131096 AWL131094:AWL131096 BGH131094:BGH131096 BQD131094:BQD131096 BZZ131094:BZZ131096 CJV131094:CJV131096 CTR131094:CTR131096 DDN131094:DDN131096 DNJ131094:DNJ131096 DXF131094:DXF131096 EHB131094:EHB131096 EQX131094:EQX131096 FAT131094:FAT131096 FKP131094:FKP131096 FUL131094:FUL131096 GEH131094:GEH131096 GOD131094:GOD131096 GXZ131094:GXZ131096 HHV131094:HHV131096 HRR131094:HRR131096 IBN131094:IBN131096 ILJ131094:ILJ131096 IVF131094:IVF131096 JFB131094:JFB131096 JOX131094:JOX131096 JYT131094:JYT131096 KIP131094:KIP131096 KSL131094:KSL131096 LCH131094:LCH131096 LMD131094:LMD131096 LVZ131094:LVZ131096 MFV131094:MFV131096 MPR131094:MPR131096 MZN131094:MZN131096 NJJ131094:NJJ131096 NTF131094:NTF131096 ODB131094:ODB131096 OMX131094:OMX131096 OWT131094:OWT131096 PGP131094:PGP131096 PQL131094:PQL131096 QAH131094:QAH131096 QKD131094:QKD131096 QTZ131094:QTZ131096 RDV131094:RDV131096 RNR131094:RNR131096 RXN131094:RXN131096 SHJ131094:SHJ131096 SRF131094:SRF131096 TBB131094:TBB131096 TKX131094:TKX131096 TUT131094:TUT131096 UEP131094:UEP131096 UOL131094:UOL131096 UYH131094:UYH131096 VID131094:VID131096 VRZ131094:VRZ131096 WBV131094:WBV131096 WLR131094:WLR131096 WVN131094:WVN131096 F196630:F196632 JB196630:JB196632 SX196630:SX196632 ACT196630:ACT196632 AMP196630:AMP196632 AWL196630:AWL196632 BGH196630:BGH196632 BQD196630:BQD196632 BZZ196630:BZZ196632 CJV196630:CJV196632 CTR196630:CTR196632 DDN196630:DDN196632 DNJ196630:DNJ196632 DXF196630:DXF196632 EHB196630:EHB196632 EQX196630:EQX196632 FAT196630:FAT196632 FKP196630:FKP196632 FUL196630:FUL196632 GEH196630:GEH196632 GOD196630:GOD196632 GXZ196630:GXZ196632 HHV196630:HHV196632 HRR196630:HRR196632 IBN196630:IBN196632 ILJ196630:ILJ196632 IVF196630:IVF196632 JFB196630:JFB196632 JOX196630:JOX196632 JYT196630:JYT196632 KIP196630:KIP196632 KSL196630:KSL196632 LCH196630:LCH196632 LMD196630:LMD196632 LVZ196630:LVZ196632 MFV196630:MFV196632 MPR196630:MPR196632 MZN196630:MZN196632 NJJ196630:NJJ196632 NTF196630:NTF196632 ODB196630:ODB196632 OMX196630:OMX196632 OWT196630:OWT196632 PGP196630:PGP196632 PQL196630:PQL196632 QAH196630:QAH196632 QKD196630:QKD196632 QTZ196630:QTZ196632 RDV196630:RDV196632 RNR196630:RNR196632 RXN196630:RXN196632 SHJ196630:SHJ196632 SRF196630:SRF196632 TBB196630:TBB196632 TKX196630:TKX196632 TUT196630:TUT196632 UEP196630:UEP196632 UOL196630:UOL196632 UYH196630:UYH196632 VID196630:VID196632 VRZ196630:VRZ196632 WBV196630:WBV196632 WLR196630:WLR196632 WVN196630:WVN196632 F262166:F262168 JB262166:JB262168 SX262166:SX262168 ACT262166:ACT262168 AMP262166:AMP262168 AWL262166:AWL262168 BGH262166:BGH262168 BQD262166:BQD262168 BZZ262166:BZZ262168 CJV262166:CJV262168 CTR262166:CTR262168 DDN262166:DDN262168 DNJ262166:DNJ262168 DXF262166:DXF262168 EHB262166:EHB262168 EQX262166:EQX262168 FAT262166:FAT262168 FKP262166:FKP262168 FUL262166:FUL262168 GEH262166:GEH262168 GOD262166:GOD262168 GXZ262166:GXZ262168 HHV262166:HHV262168 HRR262166:HRR262168 IBN262166:IBN262168 ILJ262166:ILJ262168 IVF262166:IVF262168 JFB262166:JFB262168 JOX262166:JOX262168 JYT262166:JYT262168 KIP262166:KIP262168 KSL262166:KSL262168 LCH262166:LCH262168 LMD262166:LMD262168 LVZ262166:LVZ262168 MFV262166:MFV262168 MPR262166:MPR262168 MZN262166:MZN262168 NJJ262166:NJJ262168 NTF262166:NTF262168 ODB262166:ODB262168 OMX262166:OMX262168 OWT262166:OWT262168 PGP262166:PGP262168 PQL262166:PQL262168 QAH262166:QAH262168 QKD262166:QKD262168 QTZ262166:QTZ262168 RDV262166:RDV262168 RNR262166:RNR262168 RXN262166:RXN262168 SHJ262166:SHJ262168 SRF262166:SRF262168 TBB262166:TBB262168 TKX262166:TKX262168 TUT262166:TUT262168 UEP262166:UEP262168 UOL262166:UOL262168 UYH262166:UYH262168 VID262166:VID262168 VRZ262166:VRZ262168 WBV262166:WBV262168 WLR262166:WLR262168 WVN262166:WVN262168 F327702:F327704 JB327702:JB327704 SX327702:SX327704 ACT327702:ACT327704 AMP327702:AMP327704 AWL327702:AWL327704 BGH327702:BGH327704 BQD327702:BQD327704 BZZ327702:BZZ327704 CJV327702:CJV327704 CTR327702:CTR327704 DDN327702:DDN327704 DNJ327702:DNJ327704 DXF327702:DXF327704 EHB327702:EHB327704 EQX327702:EQX327704 FAT327702:FAT327704 FKP327702:FKP327704 FUL327702:FUL327704 GEH327702:GEH327704 GOD327702:GOD327704 GXZ327702:GXZ327704 HHV327702:HHV327704 HRR327702:HRR327704 IBN327702:IBN327704 ILJ327702:ILJ327704 IVF327702:IVF327704 JFB327702:JFB327704 JOX327702:JOX327704 JYT327702:JYT327704 KIP327702:KIP327704 KSL327702:KSL327704 LCH327702:LCH327704 LMD327702:LMD327704 LVZ327702:LVZ327704 MFV327702:MFV327704 MPR327702:MPR327704 MZN327702:MZN327704 NJJ327702:NJJ327704 NTF327702:NTF327704 ODB327702:ODB327704 OMX327702:OMX327704 OWT327702:OWT327704 PGP327702:PGP327704 PQL327702:PQL327704 QAH327702:QAH327704 QKD327702:QKD327704 QTZ327702:QTZ327704 RDV327702:RDV327704 RNR327702:RNR327704 RXN327702:RXN327704 SHJ327702:SHJ327704 SRF327702:SRF327704 TBB327702:TBB327704 TKX327702:TKX327704 TUT327702:TUT327704 UEP327702:UEP327704 UOL327702:UOL327704 UYH327702:UYH327704 VID327702:VID327704 VRZ327702:VRZ327704 WBV327702:WBV327704 WLR327702:WLR327704 WVN327702:WVN327704 F393238:F393240 JB393238:JB393240 SX393238:SX393240 ACT393238:ACT393240 AMP393238:AMP393240 AWL393238:AWL393240 BGH393238:BGH393240 BQD393238:BQD393240 BZZ393238:BZZ393240 CJV393238:CJV393240 CTR393238:CTR393240 DDN393238:DDN393240 DNJ393238:DNJ393240 DXF393238:DXF393240 EHB393238:EHB393240 EQX393238:EQX393240 FAT393238:FAT393240 FKP393238:FKP393240 FUL393238:FUL393240 GEH393238:GEH393240 GOD393238:GOD393240 GXZ393238:GXZ393240 HHV393238:HHV393240 HRR393238:HRR393240 IBN393238:IBN393240 ILJ393238:ILJ393240 IVF393238:IVF393240 JFB393238:JFB393240 JOX393238:JOX393240 JYT393238:JYT393240 KIP393238:KIP393240 KSL393238:KSL393240 LCH393238:LCH393240 LMD393238:LMD393240 LVZ393238:LVZ393240 MFV393238:MFV393240 MPR393238:MPR393240 MZN393238:MZN393240 NJJ393238:NJJ393240 NTF393238:NTF393240 ODB393238:ODB393240 OMX393238:OMX393240 OWT393238:OWT393240 PGP393238:PGP393240 PQL393238:PQL393240 QAH393238:QAH393240 QKD393238:QKD393240 QTZ393238:QTZ393240 RDV393238:RDV393240 RNR393238:RNR393240 RXN393238:RXN393240 SHJ393238:SHJ393240 SRF393238:SRF393240 TBB393238:TBB393240 TKX393238:TKX393240 TUT393238:TUT393240 UEP393238:UEP393240 UOL393238:UOL393240 UYH393238:UYH393240 VID393238:VID393240 VRZ393238:VRZ393240 WBV393238:WBV393240 WLR393238:WLR393240 WVN393238:WVN393240 F458774:F458776 JB458774:JB458776 SX458774:SX458776 ACT458774:ACT458776 AMP458774:AMP458776 AWL458774:AWL458776 BGH458774:BGH458776 BQD458774:BQD458776 BZZ458774:BZZ458776 CJV458774:CJV458776 CTR458774:CTR458776 DDN458774:DDN458776 DNJ458774:DNJ458776 DXF458774:DXF458776 EHB458774:EHB458776 EQX458774:EQX458776 FAT458774:FAT458776 FKP458774:FKP458776 FUL458774:FUL458776 GEH458774:GEH458776 GOD458774:GOD458776 GXZ458774:GXZ458776 HHV458774:HHV458776 HRR458774:HRR458776 IBN458774:IBN458776 ILJ458774:ILJ458776 IVF458774:IVF458776 JFB458774:JFB458776 JOX458774:JOX458776 JYT458774:JYT458776 KIP458774:KIP458776 KSL458774:KSL458776 LCH458774:LCH458776 LMD458774:LMD458776 LVZ458774:LVZ458776 MFV458774:MFV458776 MPR458774:MPR458776 MZN458774:MZN458776 NJJ458774:NJJ458776 NTF458774:NTF458776 ODB458774:ODB458776 OMX458774:OMX458776 OWT458774:OWT458776 PGP458774:PGP458776 PQL458774:PQL458776 QAH458774:QAH458776 QKD458774:QKD458776 QTZ458774:QTZ458776 RDV458774:RDV458776 RNR458774:RNR458776 RXN458774:RXN458776 SHJ458774:SHJ458776 SRF458774:SRF458776 TBB458774:TBB458776 TKX458774:TKX458776 TUT458774:TUT458776 UEP458774:UEP458776 UOL458774:UOL458776 UYH458774:UYH458776 VID458774:VID458776 VRZ458774:VRZ458776 WBV458774:WBV458776 WLR458774:WLR458776 WVN458774:WVN458776 F524310:F524312 JB524310:JB524312 SX524310:SX524312 ACT524310:ACT524312 AMP524310:AMP524312 AWL524310:AWL524312 BGH524310:BGH524312 BQD524310:BQD524312 BZZ524310:BZZ524312 CJV524310:CJV524312 CTR524310:CTR524312 DDN524310:DDN524312 DNJ524310:DNJ524312 DXF524310:DXF524312 EHB524310:EHB524312 EQX524310:EQX524312 FAT524310:FAT524312 FKP524310:FKP524312 FUL524310:FUL524312 GEH524310:GEH524312 GOD524310:GOD524312 GXZ524310:GXZ524312 HHV524310:HHV524312 HRR524310:HRR524312 IBN524310:IBN524312 ILJ524310:ILJ524312 IVF524310:IVF524312 JFB524310:JFB524312 JOX524310:JOX524312 JYT524310:JYT524312 KIP524310:KIP524312 KSL524310:KSL524312 LCH524310:LCH524312 LMD524310:LMD524312 LVZ524310:LVZ524312 MFV524310:MFV524312 MPR524310:MPR524312 MZN524310:MZN524312 NJJ524310:NJJ524312 NTF524310:NTF524312 ODB524310:ODB524312 OMX524310:OMX524312 OWT524310:OWT524312 PGP524310:PGP524312 PQL524310:PQL524312 QAH524310:QAH524312 QKD524310:QKD524312 QTZ524310:QTZ524312 RDV524310:RDV524312 RNR524310:RNR524312 RXN524310:RXN524312 SHJ524310:SHJ524312 SRF524310:SRF524312 TBB524310:TBB524312 TKX524310:TKX524312 TUT524310:TUT524312 UEP524310:UEP524312 UOL524310:UOL524312 UYH524310:UYH524312 VID524310:VID524312 VRZ524310:VRZ524312 WBV524310:WBV524312 WLR524310:WLR524312 WVN524310:WVN524312 F589846:F589848 JB589846:JB589848 SX589846:SX589848 ACT589846:ACT589848 AMP589846:AMP589848 AWL589846:AWL589848 BGH589846:BGH589848 BQD589846:BQD589848 BZZ589846:BZZ589848 CJV589846:CJV589848 CTR589846:CTR589848 DDN589846:DDN589848 DNJ589846:DNJ589848 DXF589846:DXF589848 EHB589846:EHB589848 EQX589846:EQX589848 FAT589846:FAT589848 FKP589846:FKP589848 FUL589846:FUL589848 GEH589846:GEH589848 GOD589846:GOD589848 GXZ589846:GXZ589848 HHV589846:HHV589848 HRR589846:HRR589848 IBN589846:IBN589848 ILJ589846:ILJ589848 IVF589846:IVF589848 JFB589846:JFB589848 JOX589846:JOX589848 JYT589846:JYT589848 KIP589846:KIP589848 KSL589846:KSL589848 LCH589846:LCH589848 LMD589846:LMD589848 LVZ589846:LVZ589848 MFV589846:MFV589848 MPR589846:MPR589848 MZN589846:MZN589848 NJJ589846:NJJ589848 NTF589846:NTF589848 ODB589846:ODB589848 OMX589846:OMX589848 OWT589846:OWT589848 PGP589846:PGP589848 PQL589846:PQL589848 QAH589846:QAH589848 QKD589846:QKD589848 QTZ589846:QTZ589848 RDV589846:RDV589848 RNR589846:RNR589848 RXN589846:RXN589848 SHJ589846:SHJ589848 SRF589846:SRF589848 TBB589846:TBB589848 TKX589846:TKX589848 TUT589846:TUT589848 UEP589846:UEP589848 UOL589846:UOL589848 UYH589846:UYH589848 VID589846:VID589848 VRZ589846:VRZ589848 WBV589846:WBV589848 WLR589846:WLR589848 WVN589846:WVN589848 F655382:F655384 JB655382:JB655384 SX655382:SX655384 ACT655382:ACT655384 AMP655382:AMP655384 AWL655382:AWL655384 BGH655382:BGH655384 BQD655382:BQD655384 BZZ655382:BZZ655384 CJV655382:CJV655384 CTR655382:CTR655384 DDN655382:DDN655384 DNJ655382:DNJ655384 DXF655382:DXF655384 EHB655382:EHB655384 EQX655382:EQX655384 FAT655382:FAT655384 FKP655382:FKP655384 FUL655382:FUL655384 GEH655382:GEH655384 GOD655382:GOD655384 GXZ655382:GXZ655384 HHV655382:HHV655384 HRR655382:HRR655384 IBN655382:IBN655384 ILJ655382:ILJ655384 IVF655382:IVF655384 JFB655382:JFB655384 JOX655382:JOX655384 JYT655382:JYT655384 KIP655382:KIP655384 KSL655382:KSL655384 LCH655382:LCH655384 LMD655382:LMD655384 LVZ655382:LVZ655384 MFV655382:MFV655384 MPR655382:MPR655384 MZN655382:MZN655384 NJJ655382:NJJ655384 NTF655382:NTF655384 ODB655382:ODB655384 OMX655382:OMX655384 OWT655382:OWT655384 PGP655382:PGP655384 PQL655382:PQL655384 QAH655382:QAH655384 QKD655382:QKD655384 QTZ655382:QTZ655384 RDV655382:RDV655384 RNR655382:RNR655384 RXN655382:RXN655384 SHJ655382:SHJ655384 SRF655382:SRF655384 TBB655382:TBB655384 TKX655382:TKX655384 TUT655382:TUT655384 UEP655382:UEP655384 UOL655382:UOL655384 UYH655382:UYH655384 VID655382:VID655384 VRZ655382:VRZ655384 WBV655382:WBV655384 WLR655382:WLR655384 WVN655382:WVN655384 F720918:F720920 JB720918:JB720920 SX720918:SX720920 ACT720918:ACT720920 AMP720918:AMP720920 AWL720918:AWL720920 BGH720918:BGH720920 BQD720918:BQD720920 BZZ720918:BZZ720920 CJV720918:CJV720920 CTR720918:CTR720920 DDN720918:DDN720920 DNJ720918:DNJ720920 DXF720918:DXF720920 EHB720918:EHB720920 EQX720918:EQX720920 FAT720918:FAT720920 FKP720918:FKP720920 FUL720918:FUL720920 GEH720918:GEH720920 GOD720918:GOD720920 GXZ720918:GXZ720920 HHV720918:HHV720920 HRR720918:HRR720920 IBN720918:IBN720920 ILJ720918:ILJ720920 IVF720918:IVF720920 JFB720918:JFB720920 JOX720918:JOX720920 JYT720918:JYT720920 KIP720918:KIP720920 KSL720918:KSL720920 LCH720918:LCH720920 LMD720918:LMD720920 LVZ720918:LVZ720920 MFV720918:MFV720920 MPR720918:MPR720920 MZN720918:MZN720920 NJJ720918:NJJ720920 NTF720918:NTF720920 ODB720918:ODB720920 OMX720918:OMX720920 OWT720918:OWT720920 PGP720918:PGP720920 PQL720918:PQL720920 QAH720918:QAH720920 QKD720918:QKD720920 QTZ720918:QTZ720920 RDV720918:RDV720920 RNR720918:RNR720920 RXN720918:RXN720920 SHJ720918:SHJ720920 SRF720918:SRF720920 TBB720918:TBB720920 TKX720918:TKX720920 TUT720918:TUT720920 UEP720918:UEP720920 UOL720918:UOL720920 UYH720918:UYH720920 VID720918:VID720920 VRZ720918:VRZ720920 WBV720918:WBV720920 WLR720918:WLR720920 WVN720918:WVN720920 F786454:F786456 JB786454:JB786456 SX786454:SX786456 ACT786454:ACT786456 AMP786454:AMP786456 AWL786454:AWL786456 BGH786454:BGH786456 BQD786454:BQD786456 BZZ786454:BZZ786456 CJV786454:CJV786456 CTR786454:CTR786456 DDN786454:DDN786456 DNJ786454:DNJ786456 DXF786454:DXF786456 EHB786454:EHB786456 EQX786454:EQX786456 FAT786454:FAT786456 FKP786454:FKP786456 FUL786454:FUL786456 GEH786454:GEH786456 GOD786454:GOD786456 GXZ786454:GXZ786456 HHV786454:HHV786456 HRR786454:HRR786456 IBN786454:IBN786456 ILJ786454:ILJ786456 IVF786454:IVF786456 JFB786454:JFB786456 JOX786454:JOX786456 JYT786454:JYT786456 KIP786454:KIP786456 KSL786454:KSL786456 LCH786454:LCH786456 LMD786454:LMD786456 LVZ786454:LVZ786456 MFV786454:MFV786456 MPR786454:MPR786456 MZN786454:MZN786456 NJJ786454:NJJ786456 NTF786454:NTF786456 ODB786454:ODB786456 OMX786454:OMX786456 OWT786454:OWT786456 PGP786454:PGP786456 PQL786454:PQL786456 QAH786454:QAH786456 QKD786454:QKD786456 QTZ786454:QTZ786456 RDV786454:RDV786456 RNR786454:RNR786456 RXN786454:RXN786456 SHJ786454:SHJ786456 SRF786454:SRF786456 TBB786454:TBB786456 TKX786454:TKX786456 TUT786454:TUT786456 UEP786454:UEP786456 UOL786454:UOL786456 UYH786454:UYH786456 VID786454:VID786456 VRZ786454:VRZ786456 WBV786454:WBV786456 WLR786454:WLR786456 WVN786454:WVN786456 F851990:F851992 JB851990:JB851992 SX851990:SX851992 ACT851990:ACT851992 AMP851990:AMP851992 AWL851990:AWL851992 BGH851990:BGH851992 BQD851990:BQD851992 BZZ851990:BZZ851992 CJV851990:CJV851992 CTR851990:CTR851992 DDN851990:DDN851992 DNJ851990:DNJ851992 DXF851990:DXF851992 EHB851990:EHB851992 EQX851990:EQX851992 FAT851990:FAT851992 FKP851990:FKP851992 FUL851990:FUL851992 GEH851990:GEH851992 GOD851990:GOD851992 GXZ851990:GXZ851992 HHV851990:HHV851992 HRR851990:HRR851992 IBN851990:IBN851992 ILJ851990:ILJ851992 IVF851990:IVF851992 JFB851990:JFB851992 JOX851990:JOX851992 JYT851990:JYT851992 KIP851990:KIP851992 KSL851990:KSL851992 LCH851990:LCH851992 LMD851990:LMD851992 LVZ851990:LVZ851992 MFV851990:MFV851992 MPR851990:MPR851992 MZN851990:MZN851992 NJJ851990:NJJ851992 NTF851990:NTF851992 ODB851990:ODB851992 OMX851990:OMX851992 OWT851990:OWT851992 PGP851990:PGP851992 PQL851990:PQL851992 QAH851990:QAH851992 QKD851990:QKD851992 QTZ851990:QTZ851992 RDV851990:RDV851992 RNR851990:RNR851992 RXN851990:RXN851992 SHJ851990:SHJ851992 SRF851990:SRF851992 TBB851990:TBB851992 TKX851990:TKX851992 TUT851990:TUT851992 UEP851990:UEP851992 UOL851990:UOL851992 UYH851990:UYH851992 VID851990:VID851992 VRZ851990:VRZ851992 WBV851990:WBV851992 WLR851990:WLR851992 WVN851990:WVN851992 F917526:F917528 JB917526:JB917528 SX917526:SX917528 ACT917526:ACT917528 AMP917526:AMP917528 AWL917526:AWL917528 BGH917526:BGH917528 BQD917526:BQD917528 BZZ917526:BZZ917528 CJV917526:CJV917528 CTR917526:CTR917528 DDN917526:DDN917528 DNJ917526:DNJ917528 DXF917526:DXF917528 EHB917526:EHB917528 EQX917526:EQX917528 FAT917526:FAT917528 FKP917526:FKP917528 FUL917526:FUL917528 GEH917526:GEH917528 GOD917526:GOD917528 GXZ917526:GXZ917528 HHV917526:HHV917528 HRR917526:HRR917528 IBN917526:IBN917528 ILJ917526:ILJ917528 IVF917526:IVF917528 JFB917526:JFB917528 JOX917526:JOX917528 JYT917526:JYT917528 KIP917526:KIP917528 KSL917526:KSL917528 LCH917526:LCH917528 LMD917526:LMD917528 LVZ917526:LVZ917528 MFV917526:MFV917528 MPR917526:MPR917528 MZN917526:MZN917528 NJJ917526:NJJ917528 NTF917526:NTF917528 ODB917526:ODB917528 OMX917526:OMX917528 OWT917526:OWT917528 PGP917526:PGP917528 PQL917526:PQL917528 QAH917526:QAH917528 QKD917526:QKD917528 QTZ917526:QTZ917528 RDV917526:RDV917528 RNR917526:RNR917528 RXN917526:RXN917528 SHJ917526:SHJ917528 SRF917526:SRF917528 TBB917526:TBB917528 TKX917526:TKX917528 TUT917526:TUT917528 UEP917526:UEP917528 UOL917526:UOL917528 UYH917526:UYH917528 VID917526:VID917528 VRZ917526:VRZ917528 WBV917526:WBV917528 WLR917526:WLR917528 WVN917526:WVN917528 F983062:F983064 JB983062:JB983064 SX983062:SX983064 ACT983062:ACT983064 AMP983062:AMP983064 AWL983062:AWL983064 BGH983062:BGH983064 BQD983062:BQD983064 BZZ983062:BZZ983064 CJV983062:CJV983064 CTR983062:CTR983064 DDN983062:DDN983064 DNJ983062:DNJ983064 DXF983062:DXF983064 EHB983062:EHB983064 EQX983062:EQX983064 FAT983062:FAT983064 FKP983062:FKP983064 FUL983062:FUL983064 GEH983062:GEH983064 GOD983062:GOD983064 GXZ983062:GXZ983064 HHV983062:HHV983064 HRR983062:HRR983064 IBN983062:IBN983064 ILJ983062:ILJ983064 IVF983062:IVF983064 JFB983062:JFB983064 JOX983062:JOX983064 JYT983062:JYT983064 KIP983062:KIP983064 KSL983062:KSL983064 LCH983062:LCH983064 LMD983062:LMD983064 LVZ983062:LVZ983064 MFV983062:MFV983064 MPR983062:MPR983064 MZN983062:MZN983064 NJJ983062:NJJ983064 NTF983062:NTF983064 ODB983062:ODB983064 OMX983062:OMX983064 OWT983062:OWT983064 PGP983062:PGP983064 PQL983062:PQL983064 QAH983062:QAH983064 QKD983062:QKD983064 QTZ983062:QTZ983064 RDV983062:RDV983064 RNR983062:RNR983064 RXN983062:RXN983064 SHJ983062:SHJ983064 SRF983062:SRF983064 TBB983062:TBB983064 TKX983062:TKX983064 TUT983062:TUT983064 UEP983062:UEP983064 UOL983062:UOL983064 UYH983062:UYH983064 VID983062:VID983064 VRZ983062:VRZ983064 WBV983062:WBV983064 WLR983062:WLR983064 F22:F25" xr:uid="{00000000-0002-0000-0300-000001000000}">
      <formula1>"SMS,SMP,STA,STT,SOM"</formula1>
    </dataValidation>
    <dataValidation type="decimal" operator="greaterThanOrEqual" allowBlank="1" showInputMessage="1" showErrorMessage="1" errorTitle="Suma de transferat" error="Suma introdusa nu este in format &quot;numar&quot;" sqref="WVR983061:WVR983064 JF21:JF24 TB21:TB24 ACX21:ACX24 AMT21:AMT24 AWP21:AWP24 BGL21:BGL24 BQH21:BQH24 CAD21:CAD24 CJZ21:CJZ24 CTV21:CTV24 DDR21:DDR24 DNN21:DNN24 DXJ21:DXJ24 EHF21:EHF24 ERB21:ERB24 FAX21:FAX24 FKT21:FKT24 FUP21:FUP24 GEL21:GEL24 GOH21:GOH24 GYD21:GYD24 HHZ21:HHZ24 HRV21:HRV24 IBR21:IBR24 ILN21:ILN24 IVJ21:IVJ24 JFF21:JFF24 JPB21:JPB24 JYX21:JYX24 KIT21:KIT24 KSP21:KSP24 LCL21:LCL24 LMH21:LMH24 LWD21:LWD24 MFZ21:MFZ24 MPV21:MPV24 MZR21:MZR24 NJN21:NJN24 NTJ21:NTJ24 ODF21:ODF24 ONB21:ONB24 OWX21:OWX24 PGT21:PGT24 PQP21:PQP24 QAL21:QAL24 QKH21:QKH24 QUD21:QUD24 RDZ21:RDZ24 RNV21:RNV24 RXR21:RXR24 SHN21:SHN24 SRJ21:SRJ24 TBF21:TBF24 TLB21:TLB24 TUX21:TUX24 UET21:UET24 UOP21:UOP24 UYL21:UYL24 VIH21:VIH24 VSD21:VSD24 WBZ21:WBZ24 WLV21:WLV24 WVR21:WVR24 J65557:J65560 JF65557:JF65560 TB65557:TB65560 ACX65557:ACX65560 AMT65557:AMT65560 AWP65557:AWP65560 BGL65557:BGL65560 BQH65557:BQH65560 CAD65557:CAD65560 CJZ65557:CJZ65560 CTV65557:CTV65560 DDR65557:DDR65560 DNN65557:DNN65560 DXJ65557:DXJ65560 EHF65557:EHF65560 ERB65557:ERB65560 FAX65557:FAX65560 FKT65557:FKT65560 FUP65557:FUP65560 GEL65557:GEL65560 GOH65557:GOH65560 GYD65557:GYD65560 HHZ65557:HHZ65560 HRV65557:HRV65560 IBR65557:IBR65560 ILN65557:ILN65560 IVJ65557:IVJ65560 JFF65557:JFF65560 JPB65557:JPB65560 JYX65557:JYX65560 KIT65557:KIT65560 KSP65557:KSP65560 LCL65557:LCL65560 LMH65557:LMH65560 LWD65557:LWD65560 MFZ65557:MFZ65560 MPV65557:MPV65560 MZR65557:MZR65560 NJN65557:NJN65560 NTJ65557:NTJ65560 ODF65557:ODF65560 ONB65557:ONB65560 OWX65557:OWX65560 PGT65557:PGT65560 PQP65557:PQP65560 QAL65557:QAL65560 QKH65557:QKH65560 QUD65557:QUD65560 RDZ65557:RDZ65560 RNV65557:RNV65560 RXR65557:RXR65560 SHN65557:SHN65560 SRJ65557:SRJ65560 TBF65557:TBF65560 TLB65557:TLB65560 TUX65557:TUX65560 UET65557:UET65560 UOP65557:UOP65560 UYL65557:UYL65560 VIH65557:VIH65560 VSD65557:VSD65560 WBZ65557:WBZ65560 WLV65557:WLV65560 WVR65557:WVR65560 J131093:J131096 JF131093:JF131096 TB131093:TB131096 ACX131093:ACX131096 AMT131093:AMT131096 AWP131093:AWP131096 BGL131093:BGL131096 BQH131093:BQH131096 CAD131093:CAD131096 CJZ131093:CJZ131096 CTV131093:CTV131096 DDR131093:DDR131096 DNN131093:DNN131096 DXJ131093:DXJ131096 EHF131093:EHF131096 ERB131093:ERB131096 FAX131093:FAX131096 FKT131093:FKT131096 FUP131093:FUP131096 GEL131093:GEL131096 GOH131093:GOH131096 GYD131093:GYD131096 HHZ131093:HHZ131096 HRV131093:HRV131096 IBR131093:IBR131096 ILN131093:ILN131096 IVJ131093:IVJ131096 JFF131093:JFF131096 JPB131093:JPB131096 JYX131093:JYX131096 KIT131093:KIT131096 KSP131093:KSP131096 LCL131093:LCL131096 LMH131093:LMH131096 LWD131093:LWD131096 MFZ131093:MFZ131096 MPV131093:MPV131096 MZR131093:MZR131096 NJN131093:NJN131096 NTJ131093:NTJ131096 ODF131093:ODF131096 ONB131093:ONB131096 OWX131093:OWX131096 PGT131093:PGT131096 PQP131093:PQP131096 QAL131093:QAL131096 QKH131093:QKH131096 QUD131093:QUD131096 RDZ131093:RDZ131096 RNV131093:RNV131096 RXR131093:RXR131096 SHN131093:SHN131096 SRJ131093:SRJ131096 TBF131093:TBF131096 TLB131093:TLB131096 TUX131093:TUX131096 UET131093:UET131096 UOP131093:UOP131096 UYL131093:UYL131096 VIH131093:VIH131096 VSD131093:VSD131096 WBZ131093:WBZ131096 WLV131093:WLV131096 WVR131093:WVR131096 J196629:J196632 JF196629:JF196632 TB196629:TB196632 ACX196629:ACX196632 AMT196629:AMT196632 AWP196629:AWP196632 BGL196629:BGL196632 BQH196629:BQH196632 CAD196629:CAD196632 CJZ196629:CJZ196632 CTV196629:CTV196632 DDR196629:DDR196632 DNN196629:DNN196632 DXJ196629:DXJ196632 EHF196629:EHF196632 ERB196629:ERB196632 FAX196629:FAX196632 FKT196629:FKT196632 FUP196629:FUP196632 GEL196629:GEL196632 GOH196629:GOH196632 GYD196629:GYD196632 HHZ196629:HHZ196632 HRV196629:HRV196632 IBR196629:IBR196632 ILN196629:ILN196632 IVJ196629:IVJ196632 JFF196629:JFF196632 JPB196629:JPB196632 JYX196629:JYX196632 KIT196629:KIT196632 KSP196629:KSP196632 LCL196629:LCL196632 LMH196629:LMH196632 LWD196629:LWD196632 MFZ196629:MFZ196632 MPV196629:MPV196632 MZR196629:MZR196632 NJN196629:NJN196632 NTJ196629:NTJ196632 ODF196629:ODF196632 ONB196629:ONB196632 OWX196629:OWX196632 PGT196629:PGT196632 PQP196629:PQP196632 QAL196629:QAL196632 QKH196629:QKH196632 QUD196629:QUD196632 RDZ196629:RDZ196632 RNV196629:RNV196632 RXR196629:RXR196632 SHN196629:SHN196632 SRJ196629:SRJ196632 TBF196629:TBF196632 TLB196629:TLB196632 TUX196629:TUX196632 UET196629:UET196632 UOP196629:UOP196632 UYL196629:UYL196632 VIH196629:VIH196632 VSD196629:VSD196632 WBZ196629:WBZ196632 WLV196629:WLV196632 WVR196629:WVR196632 J262165:J262168 JF262165:JF262168 TB262165:TB262168 ACX262165:ACX262168 AMT262165:AMT262168 AWP262165:AWP262168 BGL262165:BGL262168 BQH262165:BQH262168 CAD262165:CAD262168 CJZ262165:CJZ262168 CTV262165:CTV262168 DDR262165:DDR262168 DNN262165:DNN262168 DXJ262165:DXJ262168 EHF262165:EHF262168 ERB262165:ERB262168 FAX262165:FAX262168 FKT262165:FKT262168 FUP262165:FUP262168 GEL262165:GEL262168 GOH262165:GOH262168 GYD262165:GYD262168 HHZ262165:HHZ262168 HRV262165:HRV262168 IBR262165:IBR262168 ILN262165:ILN262168 IVJ262165:IVJ262168 JFF262165:JFF262168 JPB262165:JPB262168 JYX262165:JYX262168 KIT262165:KIT262168 KSP262165:KSP262168 LCL262165:LCL262168 LMH262165:LMH262168 LWD262165:LWD262168 MFZ262165:MFZ262168 MPV262165:MPV262168 MZR262165:MZR262168 NJN262165:NJN262168 NTJ262165:NTJ262168 ODF262165:ODF262168 ONB262165:ONB262168 OWX262165:OWX262168 PGT262165:PGT262168 PQP262165:PQP262168 QAL262165:QAL262168 QKH262165:QKH262168 QUD262165:QUD262168 RDZ262165:RDZ262168 RNV262165:RNV262168 RXR262165:RXR262168 SHN262165:SHN262168 SRJ262165:SRJ262168 TBF262165:TBF262168 TLB262165:TLB262168 TUX262165:TUX262168 UET262165:UET262168 UOP262165:UOP262168 UYL262165:UYL262168 VIH262165:VIH262168 VSD262165:VSD262168 WBZ262165:WBZ262168 WLV262165:WLV262168 WVR262165:WVR262168 J327701:J327704 JF327701:JF327704 TB327701:TB327704 ACX327701:ACX327704 AMT327701:AMT327704 AWP327701:AWP327704 BGL327701:BGL327704 BQH327701:BQH327704 CAD327701:CAD327704 CJZ327701:CJZ327704 CTV327701:CTV327704 DDR327701:DDR327704 DNN327701:DNN327704 DXJ327701:DXJ327704 EHF327701:EHF327704 ERB327701:ERB327704 FAX327701:FAX327704 FKT327701:FKT327704 FUP327701:FUP327704 GEL327701:GEL327704 GOH327701:GOH327704 GYD327701:GYD327704 HHZ327701:HHZ327704 HRV327701:HRV327704 IBR327701:IBR327704 ILN327701:ILN327704 IVJ327701:IVJ327704 JFF327701:JFF327704 JPB327701:JPB327704 JYX327701:JYX327704 KIT327701:KIT327704 KSP327701:KSP327704 LCL327701:LCL327704 LMH327701:LMH327704 LWD327701:LWD327704 MFZ327701:MFZ327704 MPV327701:MPV327704 MZR327701:MZR327704 NJN327701:NJN327704 NTJ327701:NTJ327704 ODF327701:ODF327704 ONB327701:ONB327704 OWX327701:OWX327704 PGT327701:PGT327704 PQP327701:PQP327704 QAL327701:QAL327704 QKH327701:QKH327704 QUD327701:QUD327704 RDZ327701:RDZ327704 RNV327701:RNV327704 RXR327701:RXR327704 SHN327701:SHN327704 SRJ327701:SRJ327704 TBF327701:TBF327704 TLB327701:TLB327704 TUX327701:TUX327704 UET327701:UET327704 UOP327701:UOP327704 UYL327701:UYL327704 VIH327701:VIH327704 VSD327701:VSD327704 WBZ327701:WBZ327704 WLV327701:WLV327704 WVR327701:WVR327704 J393237:J393240 JF393237:JF393240 TB393237:TB393240 ACX393237:ACX393240 AMT393237:AMT393240 AWP393237:AWP393240 BGL393237:BGL393240 BQH393237:BQH393240 CAD393237:CAD393240 CJZ393237:CJZ393240 CTV393237:CTV393240 DDR393237:DDR393240 DNN393237:DNN393240 DXJ393237:DXJ393240 EHF393237:EHF393240 ERB393237:ERB393240 FAX393237:FAX393240 FKT393237:FKT393240 FUP393237:FUP393240 GEL393237:GEL393240 GOH393237:GOH393240 GYD393237:GYD393240 HHZ393237:HHZ393240 HRV393237:HRV393240 IBR393237:IBR393240 ILN393237:ILN393240 IVJ393237:IVJ393240 JFF393237:JFF393240 JPB393237:JPB393240 JYX393237:JYX393240 KIT393237:KIT393240 KSP393237:KSP393240 LCL393237:LCL393240 LMH393237:LMH393240 LWD393237:LWD393240 MFZ393237:MFZ393240 MPV393237:MPV393240 MZR393237:MZR393240 NJN393237:NJN393240 NTJ393237:NTJ393240 ODF393237:ODF393240 ONB393237:ONB393240 OWX393237:OWX393240 PGT393237:PGT393240 PQP393237:PQP393240 QAL393237:QAL393240 QKH393237:QKH393240 QUD393237:QUD393240 RDZ393237:RDZ393240 RNV393237:RNV393240 RXR393237:RXR393240 SHN393237:SHN393240 SRJ393237:SRJ393240 TBF393237:TBF393240 TLB393237:TLB393240 TUX393237:TUX393240 UET393237:UET393240 UOP393237:UOP393240 UYL393237:UYL393240 VIH393237:VIH393240 VSD393237:VSD393240 WBZ393237:WBZ393240 WLV393237:WLV393240 WVR393237:WVR393240 J458773:J458776 JF458773:JF458776 TB458773:TB458776 ACX458773:ACX458776 AMT458773:AMT458776 AWP458773:AWP458776 BGL458773:BGL458776 BQH458773:BQH458776 CAD458773:CAD458776 CJZ458773:CJZ458776 CTV458773:CTV458776 DDR458773:DDR458776 DNN458773:DNN458776 DXJ458773:DXJ458776 EHF458773:EHF458776 ERB458773:ERB458776 FAX458773:FAX458776 FKT458773:FKT458776 FUP458773:FUP458776 GEL458773:GEL458776 GOH458773:GOH458776 GYD458773:GYD458776 HHZ458773:HHZ458776 HRV458773:HRV458776 IBR458773:IBR458776 ILN458773:ILN458776 IVJ458773:IVJ458776 JFF458773:JFF458776 JPB458773:JPB458776 JYX458773:JYX458776 KIT458773:KIT458776 KSP458773:KSP458776 LCL458773:LCL458776 LMH458773:LMH458776 LWD458773:LWD458776 MFZ458773:MFZ458776 MPV458773:MPV458776 MZR458773:MZR458776 NJN458773:NJN458776 NTJ458773:NTJ458776 ODF458773:ODF458776 ONB458773:ONB458776 OWX458773:OWX458776 PGT458773:PGT458776 PQP458773:PQP458776 QAL458773:QAL458776 QKH458773:QKH458776 QUD458773:QUD458776 RDZ458773:RDZ458776 RNV458773:RNV458776 RXR458773:RXR458776 SHN458773:SHN458776 SRJ458773:SRJ458776 TBF458773:TBF458776 TLB458773:TLB458776 TUX458773:TUX458776 UET458773:UET458776 UOP458773:UOP458776 UYL458773:UYL458776 VIH458773:VIH458776 VSD458773:VSD458776 WBZ458773:WBZ458776 WLV458773:WLV458776 WVR458773:WVR458776 J524309:J524312 JF524309:JF524312 TB524309:TB524312 ACX524309:ACX524312 AMT524309:AMT524312 AWP524309:AWP524312 BGL524309:BGL524312 BQH524309:BQH524312 CAD524309:CAD524312 CJZ524309:CJZ524312 CTV524309:CTV524312 DDR524309:DDR524312 DNN524309:DNN524312 DXJ524309:DXJ524312 EHF524309:EHF524312 ERB524309:ERB524312 FAX524309:FAX524312 FKT524309:FKT524312 FUP524309:FUP524312 GEL524309:GEL524312 GOH524309:GOH524312 GYD524309:GYD524312 HHZ524309:HHZ524312 HRV524309:HRV524312 IBR524309:IBR524312 ILN524309:ILN524312 IVJ524309:IVJ524312 JFF524309:JFF524312 JPB524309:JPB524312 JYX524309:JYX524312 KIT524309:KIT524312 KSP524309:KSP524312 LCL524309:LCL524312 LMH524309:LMH524312 LWD524309:LWD524312 MFZ524309:MFZ524312 MPV524309:MPV524312 MZR524309:MZR524312 NJN524309:NJN524312 NTJ524309:NTJ524312 ODF524309:ODF524312 ONB524309:ONB524312 OWX524309:OWX524312 PGT524309:PGT524312 PQP524309:PQP524312 QAL524309:QAL524312 QKH524309:QKH524312 QUD524309:QUD524312 RDZ524309:RDZ524312 RNV524309:RNV524312 RXR524309:RXR524312 SHN524309:SHN524312 SRJ524309:SRJ524312 TBF524309:TBF524312 TLB524309:TLB524312 TUX524309:TUX524312 UET524309:UET524312 UOP524309:UOP524312 UYL524309:UYL524312 VIH524309:VIH524312 VSD524309:VSD524312 WBZ524309:WBZ524312 WLV524309:WLV524312 WVR524309:WVR524312 J589845:J589848 JF589845:JF589848 TB589845:TB589848 ACX589845:ACX589848 AMT589845:AMT589848 AWP589845:AWP589848 BGL589845:BGL589848 BQH589845:BQH589848 CAD589845:CAD589848 CJZ589845:CJZ589848 CTV589845:CTV589848 DDR589845:DDR589848 DNN589845:DNN589848 DXJ589845:DXJ589848 EHF589845:EHF589848 ERB589845:ERB589848 FAX589845:FAX589848 FKT589845:FKT589848 FUP589845:FUP589848 GEL589845:GEL589848 GOH589845:GOH589848 GYD589845:GYD589848 HHZ589845:HHZ589848 HRV589845:HRV589848 IBR589845:IBR589848 ILN589845:ILN589848 IVJ589845:IVJ589848 JFF589845:JFF589848 JPB589845:JPB589848 JYX589845:JYX589848 KIT589845:KIT589848 KSP589845:KSP589848 LCL589845:LCL589848 LMH589845:LMH589848 LWD589845:LWD589848 MFZ589845:MFZ589848 MPV589845:MPV589848 MZR589845:MZR589848 NJN589845:NJN589848 NTJ589845:NTJ589848 ODF589845:ODF589848 ONB589845:ONB589848 OWX589845:OWX589848 PGT589845:PGT589848 PQP589845:PQP589848 QAL589845:QAL589848 QKH589845:QKH589848 QUD589845:QUD589848 RDZ589845:RDZ589848 RNV589845:RNV589848 RXR589845:RXR589848 SHN589845:SHN589848 SRJ589845:SRJ589848 TBF589845:TBF589848 TLB589845:TLB589848 TUX589845:TUX589848 UET589845:UET589848 UOP589845:UOP589848 UYL589845:UYL589848 VIH589845:VIH589848 VSD589845:VSD589848 WBZ589845:WBZ589848 WLV589845:WLV589848 WVR589845:WVR589848 J655381:J655384 JF655381:JF655384 TB655381:TB655384 ACX655381:ACX655384 AMT655381:AMT655384 AWP655381:AWP655384 BGL655381:BGL655384 BQH655381:BQH655384 CAD655381:CAD655384 CJZ655381:CJZ655384 CTV655381:CTV655384 DDR655381:DDR655384 DNN655381:DNN655384 DXJ655381:DXJ655384 EHF655381:EHF655384 ERB655381:ERB655384 FAX655381:FAX655384 FKT655381:FKT655384 FUP655381:FUP655384 GEL655381:GEL655384 GOH655381:GOH655384 GYD655381:GYD655384 HHZ655381:HHZ655384 HRV655381:HRV655384 IBR655381:IBR655384 ILN655381:ILN655384 IVJ655381:IVJ655384 JFF655381:JFF655384 JPB655381:JPB655384 JYX655381:JYX655384 KIT655381:KIT655384 KSP655381:KSP655384 LCL655381:LCL655384 LMH655381:LMH655384 LWD655381:LWD655384 MFZ655381:MFZ655384 MPV655381:MPV655384 MZR655381:MZR655384 NJN655381:NJN655384 NTJ655381:NTJ655384 ODF655381:ODF655384 ONB655381:ONB655384 OWX655381:OWX655384 PGT655381:PGT655384 PQP655381:PQP655384 QAL655381:QAL655384 QKH655381:QKH655384 QUD655381:QUD655384 RDZ655381:RDZ655384 RNV655381:RNV655384 RXR655381:RXR655384 SHN655381:SHN655384 SRJ655381:SRJ655384 TBF655381:TBF655384 TLB655381:TLB655384 TUX655381:TUX655384 UET655381:UET655384 UOP655381:UOP655384 UYL655381:UYL655384 VIH655381:VIH655384 VSD655381:VSD655384 WBZ655381:WBZ655384 WLV655381:WLV655384 WVR655381:WVR655384 J720917:J720920 JF720917:JF720920 TB720917:TB720920 ACX720917:ACX720920 AMT720917:AMT720920 AWP720917:AWP720920 BGL720917:BGL720920 BQH720917:BQH720920 CAD720917:CAD720920 CJZ720917:CJZ720920 CTV720917:CTV720920 DDR720917:DDR720920 DNN720917:DNN720920 DXJ720917:DXJ720920 EHF720917:EHF720920 ERB720917:ERB720920 FAX720917:FAX720920 FKT720917:FKT720920 FUP720917:FUP720920 GEL720917:GEL720920 GOH720917:GOH720920 GYD720917:GYD720920 HHZ720917:HHZ720920 HRV720917:HRV720920 IBR720917:IBR720920 ILN720917:ILN720920 IVJ720917:IVJ720920 JFF720917:JFF720920 JPB720917:JPB720920 JYX720917:JYX720920 KIT720917:KIT720920 KSP720917:KSP720920 LCL720917:LCL720920 LMH720917:LMH720920 LWD720917:LWD720920 MFZ720917:MFZ720920 MPV720917:MPV720920 MZR720917:MZR720920 NJN720917:NJN720920 NTJ720917:NTJ720920 ODF720917:ODF720920 ONB720917:ONB720920 OWX720917:OWX720920 PGT720917:PGT720920 PQP720917:PQP720920 QAL720917:QAL720920 QKH720917:QKH720920 QUD720917:QUD720920 RDZ720917:RDZ720920 RNV720917:RNV720920 RXR720917:RXR720920 SHN720917:SHN720920 SRJ720917:SRJ720920 TBF720917:TBF720920 TLB720917:TLB720920 TUX720917:TUX720920 UET720917:UET720920 UOP720917:UOP720920 UYL720917:UYL720920 VIH720917:VIH720920 VSD720917:VSD720920 WBZ720917:WBZ720920 WLV720917:WLV720920 WVR720917:WVR720920 J786453:J786456 JF786453:JF786456 TB786453:TB786456 ACX786453:ACX786456 AMT786453:AMT786456 AWP786453:AWP786456 BGL786453:BGL786456 BQH786453:BQH786456 CAD786453:CAD786456 CJZ786453:CJZ786456 CTV786453:CTV786456 DDR786453:DDR786456 DNN786453:DNN786456 DXJ786453:DXJ786456 EHF786453:EHF786456 ERB786453:ERB786456 FAX786453:FAX786456 FKT786453:FKT786456 FUP786453:FUP786456 GEL786453:GEL786456 GOH786453:GOH786456 GYD786453:GYD786456 HHZ786453:HHZ786456 HRV786453:HRV786456 IBR786453:IBR786456 ILN786453:ILN786456 IVJ786453:IVJ786456 JFF786453:JFF786456 JPB786453:JPB786456 JYX786453:JYX786456 KIT786453:KIT786456 KSP786453:KSP786456 LCL786453:LCL786456 LMH786453:LMH786456 LWD786453:LWD786456 MFZ786453:MFZ786456 MPV786453:MPV786456 MZR786453:MZR786456 NJN786453:NJN786456 NTJ786453:NTJ786456 ODF786453:ODF786456 ONB786453:ONB786456 OWX786453:OWX786456 PGT786453:PGT786456 PQP786453:PQP786456 QAL786453:QAL786456 QKH786453:QKH786456 QUD786453:QUD786456 RDZ786453:RDZ786456 RNV786453:RNV786456 RXR786453:RXR786456 SHN786453:SHN786456 SRJ786453:SRJ786456 TBF786453:TBF786456 TLB786453:TLB786456 TUX786453:TUX786456 UET786453:UET786456 UOP786453:UOP786456 UYL786453:UYL786456 VIH786453:VIH786456 VSD786453:VSD786456 WBZ786453:WBZ786456 WLV786453:WLV786456 WVR786453:WVR786456 J851989:J851992 JF851989:JF851992 TB851989:TB851992 ACX851989:ACX851992 AMT851989:AMT851992 AWP851989:AWP851992 BGL851989:BGL851992 BQH851989:BQH851992 CAD851989:CAD851992 CJZ851989:CJZ851992 CTV851989:CTV851992 DDR851989:DDR851992 DNN851989:DNN851992 DXJ851989:DXJ851992 EHF851989:EHF851992 ERB851989:ERB851992 FAX851989:FAX851992 FKT851989:FKT851992 FUP851989:FUP851992 GEL851989:GEL851992 GOH851989:GOH851992 GYD851989:GYD851992 HHZ851989:HHZ851992 HRV851989:HRV851992 IBR851989:IBR851992 ILN851989:ILN851992 IVJ851989:IVJ851992 JFF851989:JFF851992 JPB851989:JPB851992 JYX851989:JYX851992 KIT851989:KIT851992 KSP851989:KSP851992 LCL851989:LCL851992 LMH851989:LMH851992 LWD851989:LWD851992 MFZ851989:MFZ851992 MPV851989:MPV851992 MZR851989:MZR851992 NJN851989:NJN851992 NTJ851989:NTJ851992 ODF851989:ODF851992 ONB851989:ONB851992 OWX851989:OWX851992 PGT851989:PGT851992 PQP851989:PQP851992 QAL851989:QAL851992 QKH851989:QKH851992 QUD851989:QUD851992 RDZ851989:RDZ851992 RNV851989:RNV851992 RXR851989:RXR851992 SHN851989:SHN851992 SRJ851989:SRJ851992 TBF851989:TBF851992 TLB851989:TLB851992 TUX851989:TUX851992 UET851989:UET851992 UOP851989:UOP851992 UYL851989:UYL851992 VIH851989:VIH851992 VSD851989:VSD851992 WBZ851989:WBZ851992 WLV851989:WLV851992 WVR851989:WVR851992 J917525:J917528 JF917525:JF917528 TB917525:TB917528 ACX917525:ACX917528 AMT917525:AMT917528 AWP917525:AWP917528 BGL917525:BGL917528 BQH917525:BQH917528 CAD917525:CAD917528 CJZ917525:CJZ917528 CTV917525:CTV917528 DDR917525:DDR917528 DNN917525:DNN917528 DXJ917525:DXJ917528 EHF917525:EHF917528 ERB917525:ERB917528 FAX917525:FAX917528 FKT917525:FKT917528 FUP917525:FUP917528 GEL917525:GEL917528 GOH917525:GOH917528 GYD917525:GYD917528 HHZ917525:HHZ917528 HRV917525:HRV917528 IBR917525:IBR917528 ILN917525:ILN917528 IVJ917525:IVJ917528 JFF917525:JFF917528 JPB917525:JPB917528 JYX917525:JYX917528 KIT917525:KIT917528 KSP917525:KSP917528 LCL917525:LCL917528 LMH917525:LMH917528 LWD917525:LWD917528 MFZ917525:MFZ917528 MPV917525:MPV917528 MZR917525:MZR917528 NJN917525:NJN917528 NTJ917525:NTJ917528 ODF917525:ODF917528 ONB917525:ONB917528 OWX917525:OWX917528 PGT917525:PGT917528 PQP917525:PQP917528 QAL917525:QAL917528 QKH917525:QKH917528 QUD917525:QUD917528 RDZ917525:RDZ917528 RNV917525:RNV917528 RXR917525:RXR917528 SHN917525:SHN917528 SRJ917525:SRJ917528 TBF917525:TBF917528 TLB917525:TLB917528 TUX917525:TUX917528 UET917525:UET917528 UOP917525:UOP917528 UYL917525:UYL917528 VIH917525:VIH917528 VSD917525:VSD917528 WBZ917525:WBZ917528 WLV917525:WLV917528 WVR917525:WVR917528 J983061:J983064 JF983061:JF983064 TB983061:TB983064 ACX983061:ACX983064 AMT983061:AMT983064 AWP983061:AWP983064 BGL983061:BGL983064 BQH983061:BQH983064 CAD983061:CAD983064 CJZ983061:CJZ983064 CTV983061:CTV983064 DDR983061:DDR983064 DNN983061:DNN983064 DXJ983061:DXJ983064 EHF983061:EHF983064 ERB983061:ERB983064 FAX983061:FAX983064 FKT983061:FKT983064 FUP983061:FUP983064 GEL983061:GEL983064 GOH983061:GOH983064 GYD983061:GYD983064 HHZ983061:HHZ983064 HRV983061:HRV983064 IBR983061:IBR983064 ILN983061:ILN983064 IVJ983061:IVJ983064 JFF983061:JFF983064 JPB983061:JPB983064 JYX983061:JYX983064 KIT983061:KIT983064 KSP983061:KSP983064 LCL983061:LCL983064 LMH983061:LMH983064 LWD983061:LWD983064 MFZ983061:MFZ983064 MPV983061:MPV983064 MZR983061:MZR983064 NJN983061:NJN983064 NTJ983061:NTJ983064 ODF983061:ODF983064 ONB983061:ONB983064 OWX983061:OWX983064 PGT983061:PGT983064 PQP983061:PQP983064 QAL983061:QAL983064 QKH983061:QKH983064 QUD983061:QUD983064 RDZ983061:RDZ983064 RNV983061:RNV983064 RXR983061:RXR983064 SHN983061:SHN983064 SRJ983061:SRJ983064 TBF983061:TBF983064 TLB983061:TLB983064 TUX983061:TUX983064 UET983061:UET983064 UOP983061:UOP983064 UYL983061:UYL983064 VIH983061:VIH983064 VSD983061:VSD983064 WBZ983061:WBZ983064 WLV983061:WLV983064 J21:J25" xr:uid="{00000000-0002-0000-0300-000002000000}">
      <formula1>0</formula1>
    </dataValidation>
    <dataValidation type="list" allowBlank="1" showInputMessage="1" showErrorMessage="1" errorTitle="Eroare" error="Alegeti tipul actiunii din lista" prompt="Selecteaza din lista tipul actiunii" sqref="WVQ98306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I21" xr:uid="{00000000-0002-0000-0300-000003000000}">
      <formula1>"SMS,SMP,STA,STT"</formula1>
    </dataValidation>
    <dataValidation type="list" allowBlank="1" showInputMessage="1" showErrorMessage="1" errorTitle="Eroare" error="Alegeti tipul actiunii din lista" prompt="Selecteaza din lista tipul actiunii" sqref="WVN98306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F21" xr:uid="{00000000-0002-0000-0300-000004000000}">
      <formula1>"SMS,SMP,STA,STT,SOM"</formula1>
    </dataValidation>
  </dataValidations>
  <pageMargins left="0.75" right="0.75" top="1" bottom="1" header="0.5" footer="0.5"/>
  <pageSetup paperSize="9" scale="91" orientation="portrait" blackAndWhite="1" r:id="rId1"/>
  <headerFooter alignWithMargins="0"/>
  <colBreaks count="1" manualBreakCount="1">
    <brk id="12" min="3" max="33" man="1"/>
  </colBreaks>
  <drawing r:id="rId2"/>
  <legacyDrawing r:id="rId3"/>
  <oleObjects>
    <mc:AlternateContent xmlns:mc="http://schemas.openxmlformats.org/markup-compatibility/2006">
      <mc:Choice Requires="x14">
        <oleObject progId="CorelDraw.Graphic.15" shapeId="3074" r:id="rId4">
          <objectPr defaultSize="0" autoPict="0" r:id="rId5">
            <anchor moveWithCells="1" sizeWithCells="1">
              <from>
                <xdr:col>9</xdr:col>
                <xdr:colOff>1057275</xdr:colOff>
                <xdr:row>37</xdr:row>
                <xdr:rowOff>238125</xdr:rowOff>
              </from>
              <to>
                <xdr:col>11</xdr:col>
                <xdr:colOff>66675</xdr:colOff>
                <xdr:row>37</xdr:row>
                <xdr:rowOff>733425</xdr:rowOff>
              </to>
            </anchor>
          </objectPr>
        </oleObject>
      </mc:Choice>
      <mc:Fallback>
        <oleObject progId="CorelDraw.Graphic.15" shapeId="3074"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pageSetUpPr fitToPage="1"/>
  </sheetPr>
  <dimension ref="A1:D10"/>
  <sheetViews>
    <sheetView zoomScaleNormal="100" workbookViewId="0"/>
  </sheetViews>
  <sheetFormatPr defaultRowHeight="15" x14ac:dyDescent="0.25"/>
  <cols>
    <col min="1" max="1" width="13.85546875" customWidth="1"/>
    <col min="2" max="2" width="24.42578125" customWidth="1"/>
    <col min="3" max="3" width="66" customWidth="1"/>
    <col min="4" max="4" width="28.85546875" customWidth="1"/>
  </cols>
  <sheetData>
    <row r="1" spans="1:4" ht="18.75" x14ac:dyDescent="0.3">
      <c r="A1" s="229" t="s">
        <v>116</v>
      </c>
      <c r="B1" s="230"/>
      <c r="C1" s="230"/>
      <c r="D1" s="230"/>
    </row>
    <row r="2" spans="1:4" ht="6" customHeight="1" thickBot="1" x14ac:dyDescent="0.3">
      <c r="A2" s="231"/>
      <c r="B2" s="230"/>
      <c r="C2" s="230"/>
      <c r="D2" s="230"/>
    </row>
    <row r="3" spans="1:4" ht="30.75" thickBot="1" x14ac:dyDescent="0.3">
      <c r="A3" s="232" t="s">
        <v>108</v>
      </c>
      <c r="B3" s="233" t="s">
        <v>109</v>
      </c>
      <c r="C3" s="233" t="s">
        <v>110</v>
      </c>
      <c r="D3" s="234" t="s">
        <v>111</v>
      </c>
    </row>
    <row r="4" spans="1:4" ht="35.1" customHeight="1" x14ac:dyDescent="0.25">
      <c r="A4" s="260" t="s">
        <v>103</v>
      </c>
      <c r="B4" s="263"/>
      <c r="C4" s="269"/>
      <c r="D4" s="266"/>
    </row>
    <row r="5" spans="1:4" ht="35.1" customHeight="1" x14ac:dyDescent="0.25">
      <c r="A5" s="261" t="s">
        <v>105</v>
      </c>
      <c r="B5" s="264"/>
      <c r="C5" s="270"/>
      <c r="D5" s="267"/>
    </row>
    <row r="6" spans="1:4" ht="35.1" customHeight="1" x14ac:dyDescent="0.25">
      <c r="A6" s="261" t="s">
        <v>106</v>
      </c>
      <c r="B6" s="264"/>
      <c r="C6" s="270"/>
      <c r="D6" s="267"/>
    </row>
    <row r="7" spans="1:4" ht="35.1" customHeight="1" thickBot="1" x14ac:dyDescent="0.3">
      <c r="A7" s="262" t="s">
        <v>107</v>
      </c>
      <c r="B7" s="265"/>
      <c r="C7" s="271"/>
      <c r="D7" s="268"/>
    </row>
    <row r="8" spans="1:4" ht="15.75" thickBot="1" x14ac:dyDescent="0.3">
      <c r="A8" s="237" t="s">
        <v>112</v>
      </c>
      <c r="B8" s="235">
        <f>SUM(B4:B7)</f>
        <v>0</v>
      </c>
      <c r="C8" s="238"/>
      <c r="D8" s="236">
        <f>SUM(D4:D7)</f>
        <v>0</v>
      </c>
    </row>
    <row r="10" spans="1:4" x14ac:dyDescent="0.25">
      <c r="A10" s="242" t="s">
        <v>147</v>
      </c>
    </row>
  </sheetData>
  <sheetProtection password="914D" sheet="1" objects="1" scenarios="1"/>
  <conditionalFormatting sqref="B4:D7">
    <cfRule type="cellIs" dxfId="0" priority="1" operator="equal">
      <formula>""</formula>
    </cfRule>
  </conditionalFormatting>
  <pageMargins left="0.70866141732283472" right="0.70866141732283472" top="0.74803149606299213" bottom="0.74803149606299213" header="0.31496062992125984" footer="0.31496062992125984"/>
  <pageSetup paperSize="9" scale="98" orientation="landscape" r:id="rId1"/>
  <headerFooter>
    <oddHeader>&amp;L&amp;"-,Italic"&amp;KFF0000Atentie! Aceasta pagina NU se trimite in original la AN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44</vt:i4>
      </vt:variant>
    </vt:vector>
  </HeadingPairs>
  <TitlesOfParts>
    <vt:vector size="49" baseType="lpstr">
      <vt:lpstr>Raport intermediar</vt:lpstr>
      <vt:lpstr>- EXPLICATII -</vt:lpstr>
      <vt:lpstr>Transferuri notificate</vt:lpstr>
      <vt:lpstr>Formular notificare_transfer</vt:lpstr>
      <vt:lpstr>Sprijin pentru nevoi speciale</vt:lpstr>
      <vt:lpstr>AwardedMOBgrant</vt:lpstr>
      <vt:lpstr>Awardedmobilityperiods</vt:lpstr>
      <vt:lpstr>AwardedOS</vt:lpstr>
      <vt:lpstr>AwardedSMgrant</vt:lpstr>
      <vt:lpstr>AwardedTSgrant</vt:lpstr>
      <vt:lpstr>esttotalMobgrant</vt:lpstr>
      <vt:lpstr>Grantbalance</vt:lpstr>
      <vt:lpstr>OMtoSMP</vt:lpstr>
      <vt:lpstr>OMtoSMS</vt:lpstr>
      <vt:lpstr>OMtoSTA</vt:lpstr>
      <vt:lpstr>OMtoSTT</vt:lpstr>
      <vt:lpstr>Plannedmobilityperiods</vt:lpstr>
      <vt:lpstr>PlannedSMgrantuse</vt:lpstr>
      <vt:lpstr>Plannedtotalgrantuse</vt:lpstr>
      <vt:lpstr>PlannedTSgrantuse</vt:lpstr>
      <vt:lpstr>'Formular notificare_transfer'!Print_Area</vt:lpstr>
      <vt:lpstr>'Raport intermediar'!Print_Area</vt:lpstr>
      <vt:lpstr>Realisedmobilityperiods</vt:lpstr>
      <vt:lpstr>RealisedSMgrant</vt:lpstr>
      <vt:lpstr>Realisedtotalgrant</vt:lpstr>
      <vt:lpstr>RealisedTSgrant</vt:lpstr>
      <vt:lpstr>RecalulatedOSaftertransfers</vt:lpstr>
      <vt:lpstr>RecalulatedrealOSaftertransfers</vt:lpstr>
      <vt:lpstr>SMaftertransfer</vt:lpstr>
      <vt:lpstr>SMgrantbalance</vt:lpstr>
      <vt:lpstr>SMPtoSMS</vt:lpstr>
      <vt:lpstr>SMStoSMP</vt:lpstr>
      <vt:lpstr>STaftertransfer</vt:lpstr>
      <vt:lpstr>STAtoSMP</vt:lpstr>
      <vt:lpstr>STAtoSMS</vt:lpstr>
      <vt:lpstr>STAtoSTT</vt:lpstr>
      <vt:lpstr>STTtoSMP</vt:lpstr>
      <vt:lpstr>STTtoSMS</vt:lpstr>
      <vt:lpstr>STTtoSTA</vt:lpstr>
      <vt:lpstr>toSMfromOS</vt:lpstr>
      <vt:lpstr>toSMfromST</vt:lpstr>
      <vt:lpstr>toSMPfromOS</vt:lpstr>
      <vt:lpstr>toSMPfromSMS</vt:lpstr>
      <vt:lpstr>toSMPfromST</vt:lpstr>
      <vt:lpstr>toSMSfromOS</vt:lpstr>
      <vt:lpstr>toSMSfromSMP</vt:lpstr>
      <vt:lpstr>toSMSfromST</vt:lpstr>
      <vt:lpstr>toSTfromOS</vt:lpstr>
      <vt:lpstr>TSgrantbalance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raport intermediar KA103 2015</dc:title>
  <dc:creator>ANPCDEFP;Stefan</dc:creator>
  <cp:lastModifiedBy>Velciu Stefan</cp:lastModifiedBy>
  <cp:lastPrinted>2019-02-05T08:39:55Z</cp:lastPrinted>
  <dcterms:created xsi:type="dcterms:W3CDTF">2014-07-03T15:11:23Z</dcterms:created>
  <dcterms:modified xsi:type="dcterms:W3CDTF">2019-02-05T10:21:27Z</dcterms:modified>
</cp:coreProperties>
</file>